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tabRatio="596" activeTab="0"/>
  </bookViews>
  <sheets>
    <sheet name="01.01.2011" sheetId="1" r:id="rId1"/>
  </sheets>
  <definedNames>
    <definedName name="_xlnm._FilterDatabase" localSheetId="0" hidden="1">'01.01.2011'!$B$3:$CT$24</definedName>
    <definedName name="Z_027ED452_6E36_405C_A380_C4AAA8274A51_.wvu.FilterData" localSheetId="0" hidden="1">'01.01.2011'!$B$3:$CI$24</definedName>
    <definedName name="Z_06F3E528_7FD7_45EA_9733_70696AB6E064_.wvu.FilterData" localSheetId="0" hidden="1">'01.01.2011'!$B$3:$CT$24</definedName>
    <definedName name="Z_06F3E528_7FD7_45EA_9733_70696AB6E064_.wvu.PrintTitles" localSheetId="0" hidden="1">'01.01.2011'!$B:$B</definedName>
    <definedName name="Z_1E58ABDF_F5FA_4F2B_9F79_57A1C9A64C57_.wvu.FilterData" localSheetId="0" hidden="1">'01.01.2011'!$B$3:$CT$24</definedName>
    <definedName name="Z_2FCE8099_1417_485A_8511_EE723EEA4481_.wvu.FilterData" localSheetId="0" hidden="1">'01.01.2011'!$B$3:$CI$24</definedName>
    <definedName name="Z_3EA3AE44_20E6_4193_A2F8_53C22C0865C0_.wvu.FilterData" localSheetId="0" hidden="1">'01.01.2011'!$B$3:$CT$24</definedName>
    <definedName name="Z_47618C2E_2D42_45CA_BC54_3925FFBF6CE6_.wvu.FilterData" localSheetId="0" hidden="1">'01.01.2011'!$B$3:$CI$24</definedName>
    <definedName name="Z_5623871A_FE63_4492_ACCA_57FBC37D74A2_.wvu.FilterData" localSheetId="0" hidden="1">'01.01.2011'!$B$3:$CI$24</definedName>
    <definedName name="Z_67FD0576_AFA8_4CFA_A2B0_67851B563777_.wvu.FilterData" localSheetId="0" hidden="1">'01.01.2011'!$B$3:$CT$24</definedName>
    <definedName name="Z_7DFBAF4F_EE4F_4154_8998_FD24AFC87B75_.wvu.FilterData" localSheetId="0" hidden="1">'01.01.2011'!$B$3:$CI$24</definedName>
    <definedName name="Z_83B01B27_C2A7_4B20_A590_F8781D350302_.wvu.FilterData" localSheetId="0" hidden="1">'01.01.2011'!$B$3:$CI$24</definedName>
    <definedName name="Z_8479B930_2ECF_4EA0_A962_FA0F8FFA65E9_.wvu.Cols" localSheetId="0" hidden="1">'01.01.2011'!$AQ:$BK</definedName>
    <definedName name="Z_8479B930_2ECF_4EA0_A962_FA0F8FFA65E9_.wvu.FilterData" localSheetId="0" hidden="1">'01.01.2011'!$B$3:$CI$24</definedName>
    <definedName name="Z_8479B930_2ECF_4EA0_A962_FA0F8FFA65E9_.wvu.PrintTitles" localSheetId="0" hidden="1">'01.01.2011'!$B:$B</definedName>
    <definedName name="Z_86509CF0_1693_4145_BD67_1D5B5BC26910_.wvu.Cols" localSheetId="0" hidden="1">'01.01.2011'!$BD:$BU,'01.01.2011'!$BZ:$CC</definedName>
    <definedName name="Z_86509CF0_1693_4145_BD67_1D5B5BC26910_.wvu.FilterData" localSheetId="0" hidden="1">'01.01.2011'!$B$3:$CI$24</definedName>
    <definedName name="Z_87FAD824_FED7_4F1B_9277_9B725CB39092_.wvu.FilterData" localSheetId="0" hidden="1">'01.01.2011'!$B$3:$CT$24</definedName>
    <definedName name="Z_9625BFD3_6AEA_44D4_8F34_A9CE23E02485_.wvu.FilterData" localSheetId="0" hidden="1">'01.01.2011'!$B$3:$CT$24</definedName>
    <definedName name="Z_96F19E6A_E9EC_4613_AA7E_553FFAF2726F_.wvu.FilterData" localSheetId="0" hidden="1">'01.01.2011'!$B$3:$CI$24</definedName>
    <definedName name="Z_A073C89F_C785_4083_91CF_BBD92C69538C_.wvu.FilterData" localSheetId="0" hidden="1">'01.01.2011'!$B$3:$CI$24</definedName>
    <definedName name="Z_A0CB5671_798E_47D4_8F2F_926DE6C0913F_.wvu.FilterData" localSheetId="0" hidden="1">'01.01.2011'!$B$3:$CI$24</definedName>
    <definedName name="Z_CC3239AA_6ABC_4AD9_82FB_E11EF96A938B_.wvu.FilterData" localSheetId="0" hidden="1">'01.01.2011'!$B$3:$CT$24</definedName>
    <definedName name="Z_CCE22413_FD19_4F63_B002_75D8202D430D_.wvu.FilterData" localSheetId="0" hidden="1">'01.01.2011'!$B$3:$CT$24</definedName>
    <definedName name="Z_E3C09BFA_8B90_4516_B4A1_C40194786251_.wvu.FilterData" localSheetId="0" hidden="1">'01.01.2011'!$B$3:$CT$24</definedName>
    <definedName name="Z_E6E35B51_2B6C_4505_80DA_44E3E0129050_.wvu.FilterData" localSheetId="0" hidden="1">'01.01.2011'!$B$3:$CT$24</definedName>
    <definedName name="_xlnm.Print_Titles" localSheetId="0">'01.01.2011'!$B:$B</definedName>
  </definedNames>
  <calcPr fullCalcOnLoad="1"/>
</workbook>
</file>

<file path=xl/sharedStrings.xml><?xml version="1.0" encoding="utf-8"?>
<sst xmlns="http://schemas.openxmlformats.org/spreadsheetml/2006/main" count="286" uniqueCount="113">
  <si>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</si>
  <si>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</si>
  <si>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</si>
  <si>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</si>
  <si>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</si>
  <si>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</si>
  <si>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</si>
  <si>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</si>
  <si>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</si>
  <si>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</si>
  <si>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</si>
  <si>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</si>
  <si>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</si>
  <si>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</si>
  <si>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</si>
  <si>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</si>
  <si>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</si>
  <si>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</si>
  <si>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</si>
  <si>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         (1или 0)</t>
  </si>
  <si>
    <t>Бальная оценка       если &gt;0,      то =-1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</si>
  <si>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</si>
  <si>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</si>
  <si>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</si>
  <si>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</si>
  <si>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А4i – исполнение по расходам1-го муниципального образования в IV квартале текущего финансового года без учета расходов, произведенных за счет целевых средств, поступивших из бюджета района</t>
  </si>
  <si>
    <t>А2i - исполнение по расходам1-го муниципального образования во II квартале текущего финансового года без учета расходов, произведенных за счет целевых средств, поступивших из бюджета района</t>
  </si>
  <si>
    <t>Бальная оценка  (0;-1)</t>
  </si>
  <si>
    <t>Б i – верхний предел муниципального долга 1-го муниципального образования, установленный решением о бюджете на соответствующий финансовый год</t>
  </si>
  <si>
    <t>Р4 Соблюдение требований статьи 111 Бюджетного кодекса Российской Федерации по предельному объему расходов на обслуживание муниципального долга</t>
  </si>
  <si>
    <t>А1- фактический объем расходов на обслуживание муниципального долга 1-го муниципального образования на конец отчетного периода</t>
  </si>
  <si>
    <t>Б1 - фактический объем расходов бюджета 1-го муниципального образования на конец отчетного периода</t>
  </si>
  <si>
    <t>В1 - фактический объем расходов 1-го муниципального образования, осуществляемых за счет субвенций, предоставляемых из бюджетов другогоуровня, на конец отчетного периода</t>
  </si>
  <si>
    <t>Бальная оценка      (1 или 0)</t>
  </si>
  <si>
    <t>&lt;0,15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</si>
  <si>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</si>
  <si>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                </t>
    </r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</si>
  <si>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</si>
  <si>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</si>
  <si>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 xml:space="preserve">Аi- фактический размер  дефицита бюджета 1-го муниципального образования на конец отчетного периода </t>
  </si>
  <si>
    <t>Дi– фактический объем доходов бюджета 1-го муниципального образования на конец отчетного периода</t>
  </si>
  <si>
    <t xml:space="preserve">Гi – фактический объем безвозмездных поступлений 1-го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</si>
  <si>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1-го муниципаьного образования на конец отчетного периода</t>
  </si>
  <si>
    <t>Аi - фактический объем муниципального долга 1-го муниципального образования на конец отчетного периода</t>
  </si>
  <si>
    <t>Бi – уточненный годовой план доходов бюджета 1-го муниципального образования на конец отчетного периода</t>
  </si>
  <si>
    <t>Bi – уточненный годовой план безвозмездных поступлений 1-го муниципального образования на конец отчетного периода</t>
  </si>
  <si>
    <t>Нi - уточненный годовой план налоговых доходов по дополнительным нормативам отчислений 1-го муниципального образования на конец отчетного периода</t>
  </si>
  <si>
    <t xml:space="preserve">Р3 Соблюдение верхнего предела муниципального долга, установленного решением о бюджете на соответствующий финансовый год                                                                                                </t>
  </si>
  <si>
    <t>Аi- фактический объем муниципального долга 1-го мунициплального образования на конец отчетного периода</t>
  </si>
  <si>
    <t>Аi- фактический объем заимствований i-го муниципального образования  в отчетном периоде</t>
  </si>
  <si>
    <t>Бi – фактический размер дефицита местного бюджета на конец отчетного периода i-го муниципального образования</t>
  </si>
  <si>
    <t>Bi – фактическая сумма, направляемая в отчетном периоде на погашение долговых обязательств 1-го муниципального образования</t>
  </si>
  <si>
    <t>Аi - уточненный план расходов на содержание органов местного самоуправления 1-го муниципаьного образования на конец отчетного периода</t>
  </si>
  <si>
    <t>Б i – утвержденный Правительством области норматив формирования расходов на содержание органов местного самоуправления 1-го муниципального образования</t>
  </si>
  <si>
    <t>Р7 Сохранение на безопасном уровне долговой нагрузки в бюджете муниципальногол образования</t>
  </si>
  <si>
    <t>Аi – объем муниципального долга 1-го муниципального образования на конец отчетного финансового года</t>
  </si>
  <si>
    <t>Б i – фактический объем доходов  бюджета за отчетный финансовый год в 1-м муниципальном образовании без учета безвозмездных поступлений и налоговых доходов по дополнительным нормативам отчислений</t>
  </si>
  <si>
    <t xml:space="preserve">Р8 Отсутствие просроченной задолженности по исполнению долговых обязательств                                               </t>
  </si>
  <si>
    <t>Аi – просроченная задолженность по ценным бумагам i-го муниципального образования на конец отчетного периода</t>
  </si>
  <si>
    <t>Бi - просроченная задолженность по бюджетным кредитам, привлеченным в местный бюджет i-м муниципальным образованием на конец отчетного периода;</t>
  </si>
  <si>
    <t>Bi - просроченная задолженность по кредитам, полученным i-м муниципальным образованием от кредитных организаций, на конец отчетного периода;</t>
  </si>
  <si>
    <t>Дi - просроченная задолженность по гарантиям i-го муниципального образования на конец отчетного периода</t>
  </si>
  <si>
    <t xml:space="preserve">Р9 Соотношение выплат по муниципальным гарантиям к общему объему предоставленных гарантий                                                            </t>
  </si>
  <si>
    <t>Аi – фактический объем выплат по муниципальным гарантиям в i-м муниципальном образовании на конец отчетного периода</t>
  </si>
  <si>
    <t>Б2i – фактический объем предоставленных  муниципальных гарантий в i- муниципальном образовании на конец отчетного периода</t>
  </si>
  <si>
    <t>Б1i – задолженность по предоставленым муниципальным гарантиям в 1-м муниципальном образовании на начало  отчетного года</t>
  </si>
  <si>
    <t>≤1</t>
  </si>
  <si>
    <t xml:space="preserve">Р10 Удельный вес расходов бюджета, формируемых в рамках программ, в общем объеме расходов бюджета муниципального образования </t>
  </si>
  <si>
    <t>Аi – исполнение бюджета 1-го муципипального образования по расходам, формируемым в рамках муниципальных областных целевых программ и ведомственных программ, на конец отчетного периода</t>
  </si>
  <si>
    <t>Бi – исполнение бюджета 1-го муниципального образования по расходам на конец отчетного периода</t>
  </si>
  <si>
    <t>Бальная оценка                   (3; 2;0; -1)</t>
  </si>
  <si>
    <t>Р11 Исполнение бюджета муниципаьного образования по налоговым и неналоговым доходам к первоначально утвержденному объему</t>
  </si>
  <si>
    <t>Аi – исполнение бюджета 1-го муниципального образования за отчетный финансовый год по налоговым и неналоговым доходам</t>
  </si>
  <si>
    <t>Бi – первоначальный план в соответствии с решением о бюджете на очередной финансовый год по налоговым и неналоговым доходам в 1-м муниципальном образовании</t>
  </si>
  <si>
    <t>Бальная оценка                   (0 или -1)</t>
  </si>
  <si>
    <t xml:space="preserve">Р12 Отклонение расходов бюджета в IV квартале от среднего объема расходов за 1-3 кварталы без учета расходов, произведенных за счет целевых средств, поступивших из бюджета района                                   </t>
  </si>
  <si>
    <t>А1i – исполнение по расходам1-го муниципального образования в I квартале текущего финансового года без учета расходов, произведенных за счет целевых средств, поступивших из бюджета района</t>
  </si>
  <si>
    <t>А 3i - исполнение по расходам1-го муниципального образования в III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</si>
  <si>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муниципальном образовании на конец отчетного периода</t>
  </si>
  <si>
    <t xml:space="preserve">Р13 Наличие просроченной кредиторской задолженности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</si>
  <si>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</si>
  <si>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</si>
  <si>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</si>
  <si>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Р 17 Своевременность предоставления бюджетной отчетности по перечню форм, входящих в состав месячной. Квартальной и годовой отчетности</t>
  </si>
  <si>
    <t>Аi - наличие фактов нарушения сроков предоставления бюджетной отчетности</t>
  </si>
  <si>
    <t>Р 18 Своевременность предоставления поселениями информации для осуществления мониторинга</t>
  </si>
  <si>
    <t>Аi – наличие фактов нарушения сроков предоставления информации</t>
  </si>
  <si>
    <t>Мониторинг оценки  качества организации и осуществления бюджетного процесса по итогам исполнения местных бюджетов за 2011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</si>
  <si>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</si>
  <si>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</si>
  <si>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</si>
  <si>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</si>
  <si>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</si>
  <si>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</si>
  <si>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</si>
  <si>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</si>
  <si>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</si>
  <si>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</si>
  <si>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</si>
  <si>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</si>
  <si>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</si>
  <si>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</si>
  <si>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</si>
  <si>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</si>
  <si>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</si>
  <si>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</si>
  <si>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</si>
  <si>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</si>
  <si>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t>Шалеевсеое</t>
  </si>
  <si>
    <t xml:space="preserve">Р14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 Котельничского района                                              </t>
  </si>
  <si>
    <t>Р 16 Наличие фактов нарушения организации бюджетного процесса, установленных 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 Котельничского района</t>
  </si>
  <si>
    <t>Аi - наличие факта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 Котельничского района</t>
  </si>
  <si>
    <t>Аi – наличие фактов использования средств не по целевому назначению 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 Котельничского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</si>
</sst>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1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1" fontId="3" fillId="0" borderId="10" xfId="0" applyNumberFormat="1" applyFont="1" applyFill="1" applyBorder="1" applyAlignment="1">
      <alignment horizontal="center" vertical="top" wrapText="1"/>
    </xf>
    <xf numFmtId="171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2" fillId="33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3" fillId="0" borderId="13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71" fontId="3" fillId="0" borderId="12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169" fontId="3" fillId="36" borderId="12" xfId="0" applyNumberFormat="1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1" fontId="3" fillId="35" borderId="12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 vertical="top" wrapText="1"/>
    </xf>
    <xf numFmtId="171" fontId="3" fillId="36" borderId="13" xfId="0" applyNumberFormat="1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71" fontId="3" fillId="34" borderId="10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171" fontId="3" fillId="36" borderId="12" xfId="0" applyNumberFormat="1" applyFont="1" applyFill="1" applyBorder="1" applyAlignment="1">
      <alignment horizontal="center" vertical="top" wrapText="1"/>
    </xf>
    <xf numFmtId="171" fontId="3" fillId="34" borderId="12" xfId="0" applyNumberFormat="1" applyFont="1" applyFill="1" applyBorder="1" applyAlignment="1">
      <alignment horizontal="center" vertical="top" wrapText="1"/>
    </xf>
    <xf numFmtId="168" fontId="3" fillId="34" borderId="12" xfId="0" applyNumberFormat="1" applyFont="1" applyFill="1" applyBorder="1" applyAlignment="1">
      <alignment horizontal="center" vertical="top" wrapText="1"/>
    </xf>
    <xf numFmtId="169" fontId="2" fillId="36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" fontId="11" fillId="35" borderId="12" xfId="0" applyNumberFormat="1" applyFont="1" applyFill="1" applyBorder="1" applyAlignment="1">
      <alignment horizontal="center" vertical="top" wrapText="1"/>
    </xf>
    <xf numFmtId="0" fontId="14" fillId="36" borderId="12" xfId="0" applyFont="1" applyFill="1" applyBorder="1" applyAlignment="1">
      <alignment horizontal="center"/>
    </xf>
    <xf numFmtId="169" fontId="3" fillId="34" borderId="12" xfId="0" applyNumberFormat="1" applyFont="1" applyFill="1" applyBorder="1" applyAlignment="1">
      <alignment horizontal="center" vertical="top" wrapText="1"/>
    </xf>
    <xf numFmtId="169" fontId="3" fillId="34" borderId="10" xfId="0" applyNumberFormat="1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169" fontId="3" fillId="36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5"/>
  <sheetViews>
    <sheetView tabSelected="1" zoomScalePageLayoutView="0" workbookViewId="0" topLeftCell="A1">
      <pane xSplit="2" ySplit="3" topLeftCell="B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Q3" sqref="CQ3"/>
    </sheetView>
  </sheetViews>
  <sheetFormatPr defaultColWidth="9.00390625" defaultRowHeight="12.75"/>
  <cols>
    <col min="1" max="1" width="4.125" style="4" customWidth="1"/>
    <col min="2" max="2" width="25.625" style="42" customWidth="1"/>
    <col min="3" max="3" width="12.75390625" style="36" customWidth="1"/>
    <col min="4" max="4" width="13.125" style="36" customWidth="1"/>
    <col min="5" max="5" width="13.75390625" style="36" customWidth="1"/>
    <col min="6" max="6" width="12.625" style="35" customWidth="1"/>
    <col min="7" max="7" width="10.625" style="22" customWidth="1"/>
    <col min="8" max="8" width="10.625" style="12" customWidth="1"/>
    <col min="9" max="9" width="11.00390625" style="21" customWidth="1"/>
    <col min="10" max="10" width="10.125" style="4" customWidth="1"/>
    <col min="11" max="11" width="12.625" style="4" customWidth="1"/>
    <col min="12" max="12" width="12.375" style="22" customWidth="1"/>
    <col min="13" max="13" width="12.375" style="21" customWidth="1"/>
    <col min="14" max="14" width="10.125" style="33" customWidth="1"/>
    <col min="15" max="15" width="10.125" style="21" customWidth="1"/>
    <col min="16" max="16" width="10.00390625" style="21" customWidth="1"/>
    <col min="17" max="17" width="12.125" style="23" customWidth="1"/>
    <col min="18" max="18" width="12.625" style="4" customWidth="1"/>
    <col min="19" max="19" width="9.00390625" style="22" customWidth="1"/>
    <col min="20" max="20" width="9.625" style="4" customWidth="1"/>
    <col min="21" max="27" width="8.75390625" style="22" customWidth="1"/>
    <col min="28" max="28" width="10.75390625" style="7" customWidth="1"/>
    <col min="29" max="29" width="12.375" style="24" customWidth="1"/>
    <col min="30" max="30" width="10.00390625" style="4" customWidth="1"/>
    <col min="31" max="31" width="10.125" style="22" customWidth="1"/>
    <col min="32" max="32" width="10.125" style="25" customWidth="1"/>
    <col min="33" max="33" width="9.375" style="21" customWidth="1"/>
    <col min="34" max="34" width="12.00390625" style="4" customWidth="1"/>
    <col min="35" max="35" width="15.125" style="4" customWidth="1"/>
    <col min="36" max="36" width="9.125" style="22" customWidth="1"/>
    <col min="37" max="37" width="9.125" style="4" customWidth="1"/>
    <col min="38" max="38" width="11.25390625" style="4" bestFit="1" customWidth="1"/>
    <col min="39" max="39" width="15.00390625" style="4" customWidth="1"/>
    <col min="40" max="40" width="17.125" style="4" customWidth="1"/>
    <col min="41" max="41" width="9.25390625" style="9" customWidth="1"/>
    <col min="42" max="42" width="10.875" style="21" customWidth="1"/>
    <col min="43" max="43" width="13.375" style="4" customWidth="1"/>
    <col min="44" max="44" width="13.00390625" style="4" customWidth="1"/>
    <col min="45" max="45" width="11.125" style="4" customWidth="1"/>
    <col min="46" max="46" width="12.125" style="4" customWidth="1"/>
    <col min="47" max="48" width="9.125" style="4" customWidth="1"/>
    <col min="49" max="49" width="9.125" style="21" customWidth="1"/>
    <col min="50" max="53" width="10.25390625" style="4" customWidth="1"/>
    <col min="54" max="54" width="8.875" style="28" customWidth="1"/>
    <col min="55" max="55" width="9.125" style="12" customWidth="1"/>
    <col min="56" max="56" width="15.00390625" style="4" customWidth="1"/>
    <col min="57" max="57" width="17.125" style="4" customWidth="1"/>
    <col min="58" max="58" width="9.625" style="22" customWidth="1"/>
    <col min="59" max="59" width="9.375" style="4" customWidth="1"/>
    <col min="60" max="60" width="13.625" style="4" customWidth="1"/>
    <col min="61" max="61" width="13.875" style="4" customWidth="1"/>
    <col min="62" max="62" width="9.75390625" style="22" customWidth="1"/>
    <col min="63" max="63" width="9.25390625" style="21" customWidth="1"/>
    <col min="64" max="64" width="11.375" style="4" customWidth="1"/>
    <col min="65" max="65" width="12.00390625" style="21" customWidth="1"/>
    <col min="66" max="66" width="13.125" style="4" customWidth="1"/>
    <col min="67" max="67" width="13.75390625" style="4" customWidth="1"/>
    <col min="68" max="68" width="8.875" style="22" customWidth="1"/>
    <col min="69" max="69" width="8.625" style="6" customWidth="1"/>
    <col min="70" max="70" width="17.625" style="4" hidden="1" customWidth="1"/>
    <col min="71" max="71" width="19.00390625" style="4" hidden="1" customWidth="1"/>
    <col min="72" max="72" width="20.25390625" style="22" hidden="1" customWidth="1"/>
    <col min="73" max="73" width="18.375" style="21" hidden="1" customWidth="1"/>
    <col min="74" max="74" width="0.2421875" style="21" hidden="1" customWidth="1"/>
    <col min="75" max="75" width="7.75390625" style="21" hidden="1" customWidth="1"/>
    <col min="76" max="76" width="16.75390625" style="4" customWidth="1"/>
    <col min="77" max="77" width="12.75390625" style="4" customWidth="1"/>
    <col min="78" max="78" width="12.00390625" style="4" hidden="1" customWidth="1"/>
    <col min="79" max="79" width="11.875" style="4" hidden="1" customWidth="1"/>
    <col min="80" max="80" width="11.125" style="4" hidden="1" customWidth="1"/>
    <col min="81" max="82" width="14.25390625" style="21" hidden="1" customWidth="1"/>
    <col min="83" max="83" width="13.375" style="21" hidden="1" customWidth="1"/>
    <col min="84" max="84" width="19.625" style="31" customWidth="1"/>
    <col min="85" max="85" width="9.00390625" style="4" customWidth="1"/>
    <col min="86" max="86" width="11.75390625" style="4" hidden="1" customWidth="1"/>
    <col min="87" max="89" width="9.125" style="4" hidden="1" customWidth="1"/>
    <col min="90" max="91" width="11.75390625" style="4" hidden="1" customWidth="1"/>
    <col min="92" max="92" width="10.125" style="4" hidden="1" customWidth="1"/>
    <col min="93" max="93" width="17.75390625" style="4" customWidth="1"/>
    <col min="94" max="95" width="11.875" style="4" customWidth="1"/>
    <col min="96" max="96" width="12.00390625" style="4" customWidth="1"/>
    <col min="97" max="97" width="19.875" style="4" customWidth="1"/>
    <col min="98" max="98" width="13.75390625" style="4" customWidth="1"/>
    <col min="99" max="16384" width="9.125" style="4" customWidth="1"/>
  </cols>
  <sheetData>
    <row r="1" spans="2:84" s="6" customFormat="1" ht="49.5" customHeight="1">
      <c r="B1" s="38" t="s">
        <v>87</v>
      </c>
      <c r="C1" s="39"/>
      <c r="D1" s="39"/>
      <c r="E1" s="39"/>
      <c r="F1" s="40"/>
      <c r="G1" s="14"/>
      <c r="H1" s="10"/>
      <c r="I1" s="13"/>
      <c r="L1" s="14"/>
      <c r="M1" s="13"/>
      <c r="N1" s="32"/>
      <c r="O1" s="13"/>
      <c r="P1" s="13"/>
      <c r="Q1" s="15"/>
      <c r="S1" s="14"/>
      <c r="U1" s="14"/>
      <c r="V1" s="14"/>
      <c r="W1" s="14"/>
      <c r="X1" s="14"/>
      <c r="Y1" s="14"/>
      <c r="Z1" s="14"/>
      <c r="AA1" s="14"/>
      <c r="AC1" s="16"/>
      <c r="AE1" s="14"/>
      <c r="AF1" s="17"/>
      <c r="AG1" s="13"/>
      <c r="AJ1" s="14"/>
      <c r="AO1" s="8"/>
      <c r="AP1" s="13"/>
      <c r="AW1" s="13"/>
      <c r="BB1" s="27"/>
      <c r="BC1" s="10"/>
      <c r="BF1" s="14"/>
      <c r="BJ1" s="14"/>
      <c r="BK1" s="13"/>
      <c r="BM1" s="13"/>
      <c r="BP1" s="14"/>
      <c r="BT1" s="14"/>
      <c r="BU1" s="13"/>
      <c r="BV1" s="13"/>
      <c r="BW1" s="13"/>
      <c r="CC1" s="13"/>
      <c r="CD1" s="13"/>
      <c r="CE1" s="13"/>
      <c r="CF1" s="29"/>
    </row>
    <row r="2" spans="2:98" s="20" customFormat="1" ht="45.75" customHeight="1">
      <c r="B2" s="91" t="s">
        <v>0</v>
      </c>
      <c r="C2" s="84" t="s">
        <v>38</v>
      </c>
      <c r="D2" s="84"/>
      <c r="E2" s="84"/>
      <c r="F2" s="84"/>
      <c r="G2" s="84"/>
      <c r="H2" s="84"/>
      <c r="I2" s="84"/>
      <c r="J2" s="93" t="s">
        <v>37</v>
      </c>
      <c r="K2" s="93"/>
      <c r="L2" s="93"/>
      <c r="M2" s="93"/>
      <c r="N2" s="93"/>
      <c r="O2" s="93"/>
      <c r="P2" s="93"/>
      <c r="Q2" s="84" t="s">
        <v>47</v>
      </c>
      <c r="R2" s="84"/>
      <c r="S2" s="84"/>
      <c r="T2" s="84"/>
      <c r="U2" s="84"/>
      <c r="V2" s="85" t="s">
        <v>29</v>
      </c>
      <c r="W2" s="86"/>
      <c r="X2" s="86"/>
      <c r="Y2" s="86"/>
      <c r="Z2" s="86"/>
      <c r="AA2" s="86"/>
      <c r="AB2" s="84" t="s">
        <v>35</v>
      </c>
      <c r="AC2" s="84"/>
      <c r="AD2" s="84"/>
      <c r="AE2" s="84"/>
      <c r="AF2" s="84"/>
      <c r="AG2" s="85"/>
      <c r="AH2" s="85" t="s">
        <v>36</v>
      </c>
      <c r="AI2" s="94"/>
      <c r="AJ2" s="94"/>
      <c r="AK2" s="94"/>
      <c r="AL2" s="44"/>
      <c r="AM2" s="86" t="s">
        <v>54</v>
      </c>
      <c r="AN2" s="86"/>
      <c r="AO2" s="86"/>
      <c r="AP2" s="87"/>
      <c r="AQ2" s="85" t="s">
        <v>57</v>
      </c>
      <c r="AR2" s="86"/>
      <c r="AS2" s="86"/>
      <c r="AT2" s="86"/>
      <c r="AU2" s="86"/>
      <c r="AV2" s="86"/>
      <c r="AW2" s="87"/>
      <c r="AX2" s="84" t="s">
        <v>62</v>
      </c>
      <c r="AY2" s="84"/>
      <c r="AZ2" s="84"/>
      <c r="BA2" s="84"/>
      <c r="BB2" s="84"/>
      <c r="BC2" s="84"/>
      <c r="BD2" s="85" t="s">
        <v>67</v>
      </c>
      <c r="BE2" s="86"/>
      <c r="BF2" s="86"/>
      <c r="BG2" s="87"/>
      <c r="BH2" s="85" t="s">
        <v>71</v>
      </c>
      <c r="BI2" s="86"/>
      <c r="BJ2" s="86"/>
      <c r="BK2" s="87"/>
      <c r="BL2" s="85" t="s">
        <v>75</v>
      </c>
      <c r="BM2" s="86"/>
      <c r="BN2" s="86"/>
      <c r="BO2" s="86"/>
      <c r="BP2" s="86"/>
      <c r="BQ2" s="87"/>
      <c r="BR2" s="84" t="s">
        <v>24</v>
      </c>
      <c r="BS2" s="84"/>
      <c r="BT2" s="84"/>
      <c r="BU2" s="84"/>
      <c r="BV2" s="84"/>
      <c r="BW2" s="84"/>
      <c r="BX2" s="84" t="s">
        <v>79</v>
      </c>
      <c r="BY2" s="84"/>
      <c r="BZ2" s="85" t="s">
        <v>21</v>
      </c>
      <c r="CA2" s="86"/>
      <c r="CB2" s="86"/>
      <c r="CC2" s="86"/>
      <c r="CD2" s="86"/>
      <c r="CE2" s="87"/>
      <c r="CF2" s="85" t="s">
        <v>109</v>
      </c>
      <c r="CG2" s="87"/>
      <c r="CH2" s="85" t="s">
        <v>80</v>
      </c>
      <c r="CI2" s="86"/>
      <c r="CJ2" s="86"/>
      <c r="CK2" s="86"/>
      <c r="CL2" s="86"/>
      <c r="CM2" s="86"/>
      <c r="CN2" s="86"/>
      <c r="CO2" s="85" t="s">
        <v>110</v>
      </c>
      <c r="CP2" s="90"/>
      <c r="CQ2" s="88" t="s">
        <v>83</v>
      </c>
      <c r="CR2" s="89"/>
      <c r="CS2" s="86" t="s">
        <v>85</v>
      </c>
      <c r="CT2" s="87"/>
    </row>
    <row r="3" spans="2:103" s="20" customFormat="1" ht="236.25" customHeight="1">
      <c r="B3" s="92"/>
      <c r="C3" s="34" t="s">
        <v>39</v>
      </c>
      <c r="D3" s="34" t="s">
        <v>40</v>
      </c>
      <c r="E3" s="34" t="s">
        <v>41</v>
      </c>
      <c r="F3" s="41" t="s">
        <v>42</v>
      </c>
      <c r="G3" s="37" t="s">
        <v>1</v>
      </c>
      <c r="H3" s="11" t="s">
        <v>15</v>
      </c>
      <c r="I3" s="1" t="s">
        <v>14</v>
      </c>
      <c r="J3" s="1" t="s">
        <v>43</v>
      </c>
      <c r="K3" s="1" t="s">
        <v>44</v>
      </c>
      <c r="L3" s="18" t="s">
        <v>45</v>
      </c>
      <c r="M3" s="1" t="s">
        <v>46</v>
      </c>
      <c r="N3" s="18" t="s">
        <v>1</v>
      </c>
      <c r="O3" s="1" t="s">
        <v>15</v>
      </c>
      <c r="P3" s="1" t="s">
        <v>17</v>
      </c>
      <c r="Q3" s="5" t="s">
        <v>48</v>
      </c>
      <c r="R3" s="2" t="s">
        <v>28</v>
      </c>
      <c r="S3" s="19" t="s">
        <v>1</v>
      </c>
      <c r="T3" s="2" t="s">
        <v>15</v>
      </c>
      <c r="U3" s="19" t="s">
        <v>19</v>
      </c>
      <c r="V3" s="19" t="s">
        <v>30</v>
      </c>
      <c r="W3" s="19" t="s">
        <v>31</v>
      </c>
      <c r="X3" s="19" t="s">
        <v>32</v>
      </c>
      <c r="Y3" s="19" t="s">
        <v>1</v>
      </c>
      <c r="Z3" s="19" t="s">
        <v>15</v>
      </c>
      <c r="AA3" s="19" t="s">
        <v>33</v>
      </c>
      <c r="AB3" s="2" t="s">
        <v>49</v>
      </c>
      <c r="AC3" s="3" t="s">
        <v>50</v>
      </c>
      <c r="AD3" s="2" t="s">
        <v>51</v>
      </c>
      <c r="AE3" s="18" t="s">
        <v>1</v>
      </c>
      <c r="AF3" s="1" t="s">
        <v>15</v>
      </c>
      <c r="AG3" s="19" t="s">
        <v>19</v>
      </c>
      <c r="AH3" s="2" t="s">
        <v>52</v>
      </c>
      <c r="AI3" s="2" t="s">
        <v>53</v>
      </c>
      <c r="AJ3" s="19" t="s">
        <v>1</v>
      </c>
      <c r="AK3" s="2" t="s">
        <v>15</v>
      </c>
      <c r="AL3" s="19" t="s">
        <v>19</v>
      </c>
      <c r="AM3" s="2" t="s">
        <v>55</v>
      </c>
      <c r="AN3" s="2" t="s">
        <v>56</v>
      </c>
      <c r="AO3" s="2" t="s">
        <v>1</v>
      </c>
      <c r="AP3" s="19" t="s">
        <v>19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1</v>
      </c>
      <c r="AV3" s="1" t="s">
        <v>15</v>
      </c>
      <c r="AW3" s="2" t="s">
        <v>20</v>
      </c>
      <c r="AX3" s="2" t="s">
        <v>63</v>
      </c>
      <c r="AY3" s="2" t="s">
        <v>65</v>
      </c>
      <c r="AZ3" s="2" t="s">
        <v>64</v>
      </c>
      <c r="BA3" s="2" t="s">
        <v>1</v>
      </c>
      <c r="BB3" s="1" t="s">
        <v>15</v>
      </c>
      <c r="BC3" s="19" t="s">
        <v>19</v>
      </c>
      <c r="BD3" s="2" t="s">
        <v>68</v>
      </c>
      <c r="BE3" s="2" t="s">
        <v>69</v>
      </c>
      <c r="BF3" s="19" t="s">
        <v>1</v>
      </c>
      <c r="BG3" s="19" t="s">
        <v>70</v>
      </c>
      <c r="BH3" s="2" t="s">
        <v>72</v>
      </c>
      <c r="BI3" s="2" t="s">
        <v>73</v>
      </c>
      <c r="BJ3" s="19" t="s">
        <v>1</v>
      </c>
      <c r="BK3" s="19" t="s">
        <v>74</v>
      </c>
      <c r="BL3" s="2" t="s">
        <v>25</v>
      </c>
      <c r="BM3" s="2" t="s">
        <v>76</v>
      </c>
      <c r="BN3" s="2" t="s">
        <v>26</v>
      </c>
      <c r="BO3" s="2" t="s">
        <v>77</v>
      </c>
      <c r="BP3" s="19" t="s">
        <v>1</v>
      </c>
      <c r="BQ3" s="2" t="s">
        <v>2</v>
      </c>
      <c r="BR3" s="2" t="s">
        <v>3</v>
      </c>
      <c r="BS3" s="2" t="s">
        <v>4</v>
      </c>
      <c r="BT3" s="19" t="s">
        <v>5</v>
      </c>
      <c r="BU3" s="2" t="s">
        <v>6</v>
      </c>
      <c r="BV3" s="2" t="s">
        <v>1</v>
      </c>
      <c r="BW3" s="2" t="s">
        <v>2</v>
      </c>
      <c r="BX3" s="2" t="s">
        <v>78</v>
      </c>
      <c r="BY3" s="2" t="s">
        <v>2</v>
      </c>
      <c r="BZ3" s="2" t="s">
        <v>7</v>
      </c>
      <c r="CA3" s="2" t="s">
        <v>8</v>
      </c>
      <c r="CB3" s="2" t="s">
        <v>9</v>
      </c>
      <c r="CC3" s="2" t="s">
        <v>10</v>
      </c>
      <c r="CD3" s="2" t="s">
        <v>1</v>
      </c>
      <c r="CE3" s="2" t="s">
        <v>2</v>
      </c>
      <c r="CF3" s="30" t="s">
        <v>112</v>
      </c>
      <c r="CG3" s="2" t="s">
        <v>22</v>
      </c>
      <c r="CH3" s="45" t="s">
        <v>11</v>
      </c>
      <c r="CI3" s="45" t="s">
        <v>81</v>
      </c>
      <c r="CJ3" s="45" t="s">
        <v>82</v>
      </c>
      <c r="CK3" s="45" t="s">
        <v>12</v>
      </c>
      <c r="CL3" s="45" t="s">
        <v>13</v>
      </c>
      <c r="CM3" s="2" t="s">
        <v>1</v>
      </c>
      <c r="CN3" s="2" t="s">
        <v>23</v>
      </c>
      <c r="CO3" s="2" t="s">
        <v>111</v>
      </c>
      <c r="CP3" s="2" t="s">
        <v>27</v>
      </c>
      <c r="CQ3" s="2" t="s">
        <v>84</v>
      </c>
      <c r="CR3" s="2" t="s">
        <v>2</v>
      </c>
      <c r="CS3" s="45" t="s">
        <v>86</v>
      </c>
      <c r="CT3" s="2" t="s">
        <v>2</v>
      </c>
      <c r="CU3" s="46"/>
      <c r="CV3" s="20">
        <v>9</v>
      </c>
      <c r="CW3" s="20">
        <v>8</v>
      </c>
      <c r="CX3" s="20">
        <v>7</v>
      </c>
      <c r="CY3" s="20">
        <v>5</v>
      </c>
    </row>
    <row r="4" spans="1:103" s="20" customFormat="1" ht="14.25" customHeight="1">
      <c r="A4" s="68">
        <v>1</v>
      </c>
      <c r="B4" s="69" t="s">
        <v>100</v>
      </c>
      <c r="C4" s="49">
        <v>5.8</v>
      </c>
      <c r="D4" s="50">
        <v>1123.2</v>
      </c>
      <c r="E4" s="60">
        <v>811.92</v>
      </c>
      <c r="F4" s="56">
        <v>0</v>
      </c>
      <c r="G4" s="57">
        <f>C4/(D4-E4-F4)</f>
        <v>0.018632742225648927</v>
      </c>
      <c r="H4" s="26" t="s">
        <v>16</v>
      </c>
      <c r="I4" s="58">
        <v>1</v>
      </c>
      <c r="J4" s="59">
        <v>0</v>
      </c>
      <c r="K4" s="73">
        <v>1122</v>
      </c>
      <c r="L4" s="60">
        <v>811.92</v>
      </c>
      <c r="M4" s="59">
        <v>0</v>
      </c>
      <c r="N4" s="75">
        <v>0</v>
      </c>
      <c r="O4" s="55" t="s">
        <v>18</v>
      </c>
      <c r="P4" s="76">
        <v>1</v>
      </c>
      <c r="Q4" s="61">
        <v>0</v>
      </c>
      <c r="R4" s="50">
        <v>0</v>
      </c>
      <c r="S4" s="62" t="e">
        <f>Q4/R4</f>
        <v>#DIV/0!</v>
      </c>
      <c r="T4" s="26" t="s">
        <v>18</v>
      </c>
      <c r="U4" s="70">
        <v>1</v>
      </c>
      <c r="V4" s="72">
        <v>0</v>
      </c>
      <c r="W4" s="63">
        <v>117.8</v>
      </c>
      <c r="X4" s="63">
        <v>46.9</v>
      </c>
      <c r="Y4" s="51">
        <f aca="true" t="shared" si="0" ref="Y4:Y10">V4/(W4-X4)</f>
        <v>0</v>
      </c>
      <c r="Z4" s="71" t="s">
        <v>34</v>
      </c>
      <c r="AA4" s="70">
        <v>1</v>
      </c>
      <c r="AB4" s="50">
        <v>0</v>
      </c>
      <c r="AC4" s="64">
        <v>0</v>
      </c>
      <c r="AD4" s="50">
        <v>0</v>
      </c>
      <c r="AE4" s="62" t="e">
        <f>AB4/(AC4+AD4)</f>
        <v>#DIV/0!</v>
      </c>
      <c r="AF4" s="26" t="s">
        <v>18</v>
      </c>
      <c r="AG4" s="70">
        <v>1</v>
      </c>
      <c r="AH4" s="49">
        <v>630.9</v>
      </c>
      <c r="AI4" s="49">
        <v>725</v>
      </c>
      <c r="AJ4" s="65">
        <f aca="true" t="shared" si="1" ref="AJ4:AJ24">AH4/AI4*100</f>
        <v>87.02068965517242</v>
      </c>
      <c r="AK4" s="55" t="s">
        <v>18</v>
      </c>
      <c r="AL4" s="53">
        <v>1</v>
      </c>
      <c r="AM4" s="50">
        <v>0</v>
      </c>
      <c r="AN4" s="50">
        <v>311.3</v>
      </c>
      <c r="AO4" s="51">
        <v>0</v>
      </c>
      <c r="AP4" s="53">
        <v>0</v>
      </c>
      <c r="AQ4" s="50">
        <v>0</v>
      </c>
      <c r="AR4" s="50">
        <v>0</v>
      </c>
      <c r="AS4" s="50">
        <v>0</v>
      </c>
      <c r="AT4" s="50">
        <v>0</v>
      </c>
      <c r="AU4" s="52">
        <v>0</v>
      </c>
      <c r="AV4" s="52">
        <v>0</v>
      </c>
      <c r="AW4" s="54">
        <v>0</v>
      </c>
      <c r="AX4" s="50">
        <v>0</v>
      </c>
      <c r="AY4" s="50">
        <v>0</v>
      </c>
      <c r="AZ4" s="50">
        <v>0</v>
      </c>
      <c r="BA4" s="52">
        <v>0</v>
      </c>
      <c r="BB4" s="55" t="s">
        <v>66</v>
      </c>
      <c r="BC4" s="48">
        <v>1</v>
      </c>
      <c r="BD4" s="50">
        <v>0</v>
      </c>
      <c r="BE4" s="50">
        <v>1117.8</v>
      </c>
      <c r="BF4" s="51">
        <f>BD4/BE4</f>
        <v>0</v>
      </c>
      <c r="BG4" s="70">
        <v>-1</v>
      </c>
      <c r="BH4" s="50">
        <v>311.3</v>
      </c>
      <c r="BI4" s="50">
        <v>300.4</v>
      </c>
      <c r="BJ4" s="62">
        <f>BH4/BI4</f>
        <v>1.0362849533954728</v>
      </c>
      <c r="BK4" s="70">
        <v>-1</v>
      </c>
      <c r="BL4" s="50">
        <v>1070.9</v>
      </c>
      <c r="BM4" s="50">
        <v>174</v>
      </c>
      <c r="BN4" s="50">
        <v>482.3</v>
      </c>
      <c r="BO4" s="50">
        <v>751.1</v>
      </c>
      <c r="BP4" s="62">
        <f>BL4/((BM4+BN4+BO4)/3)</f>
        <v>2.282719909052153</v>
      </c>
      <c r="BQ4" s="54">
        <v>0</v>
      </c>
      <c r="BR4" s="34"/>
      <c r="BS4" s="34"/>
      <c r="BT4" s="47"/>
      <c r="BU4" s="34"/>
      <c r="BV4" s="34"/>
      <c r="BW4" s="34"/>
      <c r="BX4" s="50">
        <v>0</v>
      </c>
      <c r="BY4" s="54">
        <v>0</v>
      </c>
      <c r="BZ4" s="34"/>
      <c r="CA4" s="34"/>
      <c r="CB4" s="34"/>
      <c r="CC4" s="34"/>
      <c r="CD4" s="34"/>
      <c r="CE4" s="34"/>
      <c r="CF4" s="50">
        <v>0</v>
      </c>
      <c r="CG4" s="54">
        <v>0</v>
      </c>
      <c r="CH4" s="66"/>
      <c r="CI4" s="66"/>
      <c r="CJ4" s="66"/>
      <c r="CK4" s="67"/>
      <c r="CL4" s="67"/>
      <c r="CM4" s="52"/>
      <c r="CN4" s="54"/>
      <c r="CO4" s="50">
        <v>0</v>
      </c>
      <c r="CP4" s="74">
        <v>1</v>
      </c>
      <c r="CQ4" s="50"/>
      <c r="CR4" s="48">
        <f aca="true" t="shared" si="2" ref="CR4:CR24">IF(ISBLANK(CQ4),1,-1)</f>
        <v>1</v>
      </c>
      <c r="CS4" s="43"/>
      <c r="CT4" s="48">
        <f aca="true" t="shared" si="3" ref="CT4:CT24">IF(ISBLANK(CS4),1,-1)</f>
        <v>1</v>
      </c>
      <c r="CU4" s="77">
        <f>I4+P4+U4+AA4+AG4+AL4+AP4+AW4+BC4+BG4+BK4+BQ4++BY4+CG4+CN4+CP4+CR4+CT4</f>
        <v>8</v>
      </c>
      <c r="CV4" s="81"/>
      <c r="CW4" s="82">
        <v>1</v>
      </c>
      <c r="CX4" s="83"/>
      <c r="CY4" s="68"/>
    </row>
    <row r="5" spans="1:103" s="20" customFormat="1" ht="14.25" customHeight="1">
      <c r="A5" s="68">
        <v>2</v>
      </c>
      <c r="B5" s="69" t="s">
        <v>99</v>
      </c>
      <c r="C5" s="49">
        <v>3.2</v>
      </c>
      <c r="D5" s="72">
        <v>22605.9</v>
      </c>
      <c r="E5" s="60">
        <v>20080.8</v>
      </c>
      <c r="F5" s="56">
        <v>0</v>
      </c>
      <c r="G5" s="57">
        <f aca="true" t="shared" si="4" ref="G5:G24">C5/(D5-E5-F5)</f>
        <v>0.0012672765435032265</v>
      </c>
      <c r="H5" s="26" t="s">
        <v>16</v>
      </c>
      <c r="I5" s="58">
        <v>1</v>
      </c>
      <c r="J5" s="59">
        <v>0</v>
      </c>
      <c r="K5" s="59">
        <v>22628.5</v>
      </c>
      <c r="L5" s="60">
        <v>20080.8</v>
      </c>
      <c r="M5" s="59">
        <v>0</v>
      </c>
      <c r="N5" s="75">
        <v>0</v>
      </c>
      <c r="O5" s="55" t="s">
        <v>18</v>
      </c>
      <c r="P5" s="76">
        <v>1</v>
      </c>
      <c r="Q5" s="61">
        <v>0</v>
      </c>
      <c r="R5" s="50">
        <v>0</v>
      </c>
      <c r="S5" s="62" t="e">
        <f aca="true" t="shared" si="5" ref="S5:S24">Q5/R5</f>
        <v>#DIV/0!</v>
      </c>
      <c r="T5" s="26" t="s">
        <v>18</v>
      </c>
      <c r="U5" s="70">
        <v>1</v>
      </c>
      <c r="V5" s="72">
        <v>0</v>
      </c>
      <c r="W5" s="63">
        <v>22602.8</v>
      </c>
      <c r="X5" s="63">
        <v>115.8</v>
      </c>
      <c r="Y5" s="51">
        <f t="shared" si="0"/>
        <v>0</v>
      </c>
      <c r="Z5" s="71" t="s">
        <v>34</v>
      </c>
      <c r="AA5" s="70">
        <v>1</v>
      </c>
      <c r="AB5" s="50">
        <v>0</v>
      </c>
      <c r="AC5" s="64">
        <v>0</v>
      </c>
      <c r="AD5" s="50">
        <v>0</v>
      </c>
      <c r="AE5" s="62" t="e">
        <f aca="true" t="shared" si="6" ref="AE5:AE24">AB5/(AC5+AD5)</f>
        <v>#DIV/0!</v>
      </c>
      <c r="AF5" s="26" t="s">
        <v>18</v>
      </c>
      <c r="AG5" s="70">
        <v>1</v>
      </c>
      <c r="AH5" s="49">
        <v>1500</v>
      </c>
      <c r="AI5" s="49">
        <v>1500</v>
      </c>
      <c r="AJ5" s="65">
        <f t="shared" si="1"/>
        <v>100</v>
      </c>
      <c r="AK5" s="55" t="s">
        <v>18</v>
      </c>
      <c r="AL5" s="53">
        <v>1</v>
      </c>
      <c r="AM5" s="50">
        <v>0</v>
      </c>
      <c r="AN5" s="50">
        <v>2525.1</v>
      </c>
      <c r="AO5" s="51">
        <v>0</v>
      </c>
      <c r="AP5" s="53">
        <v>0</v>
      </c>
      <c r="AQ5" s="50">
        <v>0</v>
      </c>
      <c r="AR5" s="50">
        <v>0</v>
      </c>
      <c r="AS5" s="50">
        <v>0</v>
      </c>
      <c r="AT5" s="50">
        <v>0</v>
      </c>
      <c r="AU5" s="52">
        <v>0</v>
      </c>
      <c r="AV5" s="52">
        <v>0</v>
      </c>
      <c r="AW5" s="54">
        <v>0</v>
      </c>
      <c r="AX5" s="50">
        <v>0</v>
      </c>
      <c r="AY5" s="50">
        <v>0</v>
      </c>
      <c r="AZ5" s="50">
        <v>0</v>
      </c>
      <c r="BA5" s="52">
        <v>0</v>
      </c>
      <c r="BB5" s="55" t="s">
        <v>66</v>
      </c>
      <c r="BC5" s="48">
        <v>1</v>
      </c>
      <c r="BD5" s="50">
        <v>909.8</v>
      </c>
      <c r="BE5" s="50">
        <v>22602.8</v>
      </c>
      <c r="BF5" s="51">
        <f aca="true" t="shared" si="7" ref="BF5:BF24">BD5/BE5</f>
        <v>0.04025165023802361</v>
      </c>
      <c r="BG5" s="70">
        <v>-1</v>
      </c>
      <c r="BH5" s="50">
        <v>1764.1</v>
      </c>
      <c r="BI5" s="72">
        <v>1928</v>
      </c>
      <c r="BJ5" s="62">
        <f aca="true" t="shared" si="8" ref="BJ5:BJ24">BH5/BI5</f>
        <v>0.9149896265560166</v>
      </c>
      <c r="BK5" s="70">
        <v>0</v>
      </c>
      <c r="BL5" s="50">
        <v>22480</v>
      </c>
      <c r="BM5" s="50">
        <v>1277.5</v>
      </c>
      <c r="BN5" s="50">
        <v>14350.9</v>
      </c>
      <c r="BO5" s="50">
        <v>17486.8</v>
      </c>
      <c r="BP5" s="62">
        <f aca="true" t="shared" si="9" ref="BP5:BP24">BL5/((BM5+BN5+BO5)/3)</f>
        <v>2.0365270329033196</v>
      </c>
      <c r="BQ5" s="54">
        <v>0</v>
      </c>
      <c r="BR5" s="34"/>
      <c r="BS5" s="34"/>
      <c r="BT5" s="47"/>
      <c r="BU5" s="34"/>
      <c r="BV5" s="34"/>
      <c r="BW5" s="34"/>
      <c r="BX5" s="50">
        <v>0</v>
      </c>
      <c r="BY5" s="54">
        <v>0</v>
      </c>
      <c r="BZ5" s="34"/>
      <c r="CA5" s="34"/>
      <c r="CB5" s="34"/>
      <c r="CC5" s="34"/>
      <c r="CD5" s="34"/>
      <c r="CE5" s="34"/>
      <c r="CF5" s="50">
        <v>0</v>
      </c>
      <c r="CG5" s="54">
        <v>0</v>
      </c>
      <c r="CH5" s="66"/>
      <c r="CI5" s="66"/>
      <c r="CJ5" s="66"/>
      <c r="CK5" s="67"/>
      <c r="CL5" s="67"/>
      <c r="CM5" s="52"/>
      <c r="CN5" s="54"/>
      <c r="CO5" s="50">
        <v>0</v>
      </c>
      <c r="CP5" s="74">
        <v>1</v>
      </c>
      <c r="CQ5" s="50"/>
      <c r="CR5" s="48">
        <f t="shared" si="2"/>
        <v>1</v>
      </c>
      <c r="CS5" s="43"/>
      <c r="CT5" s="48">
        <f t="shared" si="3"/>
        <v>1</v>
      </c>
      <c r="CU5" s="77">
        <f aca="true" t="shared" si="10" ref="CU5:CU24">I5+P5+U5+AA5+AG5+AL5+AP5+AW5+BC5+BG5+BK5+BQ5++BY5+CG5+CN5+CP5+CR5+CT5</f>
        <v>9</v>
      </c>
      <c r="CV5" s="81">
        <v>1</v>
      </c>
      <c r="CW5" s="82"/>
      <c r="CX5" s="83"/>
      <c r="CY5" s="68"/>
    </row>
    <row r="6" spans="1:103" s="20" customFormat="1" ht="14.25" customHeight="1">
      <c r="A6" s="68">
        <v>3</v>
      </c>
      <c r="B6" s="69" t="s">
        <v>98</v>
      </c>
      <c r="C6" s="49">
        <v>9.7</v>
      </c>
      <c r="D6" s="50">
        <v>2089.4</v>
      </c>
      <c r="E6" s="60">
        <v>1667.3</v>
      </c>
      <c r="F6" s="56">
        <v>0</v>
      </c>
      <c r="G6" s="57">
        <f t="shared" si="4"/>
        <v>0.022980336413172226</v>
      </c>
      <c r="H6" s="26" t="s">
        <v>16</v>
      </c>
      <c r="I6" s="58">
        <v>1</v>
      </c>
      <c r="J6" s="59">
        <v>0</v>
      </c>
      <c r="K6" s="73">
        <v>2072</v>
      </c>
      <c r="L6" s="60">
        <v>1667.3</v>
      </c>
      <c r="M6" s="59">
        <v>0</v>
      </c>
      <c r="N6" s="75">
        <v>0</v>
      </c>
      <c r="O6" s="55" t="s">
        <v>18</v>
      </c>
      <c r="P6" s="76">
        <v>1</v>
      </c>
      <c r="Q6" s="61">
        <v>0</v>
      </c>
      <c r="R6" s="50">
        <v>0</v>
      </c>
      <c r="S6" s="62" t="e">
        <f t="shared" si="5"/>
        <v>#DIV/0!</v>
      </c>
      <c r="T6" s="26" t="s">
        <v>18</v>
      </c>
      <c r="U6" s="70">
        <v>1</v>
      </c>
      <c r="V6" s="72">
        <v>0</v>
      </c>
      <c r="W6" s="63">
        <v>2079.6</v>
      </c>
      <c r="X6" s="63">
        <v>46.9</v>
      </c>
      <c r="Y6" s="51">
        <f t="shared" si="0"/>
        <v>0</v>
      </c>
      <c r="Z6" s="71" t="s">
        <v>34</v>
      </c>
      <c r="AA6" s="70">
        <v>1</v>
      </c>
      <c r="AB6" s="50">
        <v>0</v>
      </c>
      <c r="AC6" s="64">
        <v>0</v>
      </c>
      <c r="AD6" s="50">
        <v>0</v>
      </c>
      <c r="AE6" s="62" t="e">
        <f t="shared" si="6"/>
        <v>#DIV/0!</v>
      </c>
      <c r="AF6" s="26" t="s">
        <v>18</v>
      </c>
      <c r="AG6" s="70">
        <v>1</v>
      </c>
      <c r="AH6" s="49">
        <v>729</v>
      </c>
      <c r="AI6" s="49">
        <v>793</v>
      </c>
      <c r="AJ6" s="65">
        <f t="shared" si="1"/>
        <v>91.92938209331652</v>
      </c>
      <c r="AK6" s="55" t="s">
        <v>18</v>
      </c>
      <c r="AL6" s="53">
        <v>1</v>
      </c>
      <c r="AM6" s="50">
        <v>0</v>
      </c>
      <c r="AN6" s="50">
        <v>422.1</v>
      </c>
      <c r="AO6" s="51">
        <v>0</v>
      </c>
      <c r="AP6" s="53">
        <v>0</v>
      </c>
      <c r="AQ6" s="50">
        <v>0</v>
      </c>
      <c r="AR6" s="50">
        <v>0</v>
      </c>
      <c r="AS6" s="50">
        <v>0</v>
      </c>
      <c r="AT6" s="50">
        <v>0</v>
      </c>
      <c r="AU6" s="52">
        <v>0</v>
      </c>
      <c r="AV6" s="52">
        <v>0</v>
      </c>
      <c r="AW6" s="54">
        <v>0</v>
      </c>
      <c r="AX6" s="50">
        <v>0</v>
      </c>
      <c r="AY6" s="50">
        <v>0</v>
      </c>
      <c r="AZ6" s="50">
        <v>0</v>
      </c>
      <c r="BA6" s="52">
        <v>0</v>
      </c>
      <c r="BB6" s="55" t="s">
        <v>66</v>
      </c>
      <c r="BC6" s="48">
        <v>1</v>
      </c>
      <c r="BD6" s="50">
        <v>159.2</v>
      </c>
      <c r="BE6" s="50">
        <v>2079.6</v>
      </c>
      <c r="BF6" s="51">
        <f t="shared" si="7"/>
        <v>0.07655318330448163</v>
      </c>
      <c r="BG6" s="70">
        <v>-1</v>
      </c>
      <c r="BH6" s="50">
        <v>231.6</v>
      </c>
      <c r="BI6" s="50">
        <v>208.6</v>
      </c>
      <c r="BJ6" s="62">
        <f t="shared" si="8"/>
        <v>1.1102588686481305</v>
      </c>
      <c r="BK6" s="70">
        <v>-1</v>
      </c>
      <c r="BL6" s="50">
        <v>2028.7</v>
      </c>
      <c r="BM6" s="50">
        <v>417.4</v>
      </c>
      <c r="BN6" s="50">
        <v>735.7</v>
      </c>
      <c r="BO6" s="50">
        <v>1475.5</v>
      </c>
      <c r="BP6" s="62">
        <f t="shared" si="9"/>
        <v>2.3153389637069166</v>
      </c>
      <c r="BQ6" s="54">
        <v>0</v>
      </c>
      <c r="BR6" s="34"/>
      <c r="BS6" s="34"/>
      <c r="BT6" s="47"/>
      <c r="BU6" s="34"/>
      <c r="BV6" s="34"/>
      <c r="BW6" s="34"/>
      <c r="BX6" s="50">
        <v>0</v>
      </c>
      <c r="BY6" s="54">
        <v>0</v>
      </c>
      <c r="BZ6" s="34"/>
      <c r="CA6" s="34"/>
      <c r="CB6" s="34"/>
      <c r="CC6" s="34"/>
      <c r="CD6" s="34"/>
      <c r="CE6" s="34"/>
      <c r="CF6" s="50">
        <v>0</v>
      </c>
      <c r="CG6" s="54">
        <v>0</v>
      </c>
      <c r="CH6" s="66"/>
      <c r="CI6" s="66"/>
      <c r="CJ6" s="66"/>
      <c r="CK6" s="67"/>
      <c r="CL6" s="67"/>
      <c r="CM6" s="52"/>
      <c r="CN6" s="54"/>
      <c r="CO6" s="50">
        <v>0</v>
      </c>
      <c r="CP6" s="74">
        <v>1</v>
      </c>
      <c r="CQ6" s="50"/>
      <c r="CR6" s="48">
        <f t="shared" si="2"/>
        <v>1</v>
      </c>
      <c r="CS6" s="43"/>
      <c r="CT6" s="48">
        <f t="shared" si="3"/>
        <v>1</v>
      </c>
      <c r="CU6" s="77">
        <f t="shared" si="10"/>
        <v>8</v>
      </c>
      <c r="CV6" s="81"/>
      <c r="CW6" s="82">
        <v>1</v>
      </c>
      <c r="CX6" s="83"/>
      <c r="CY6" s="68"/>
    </row>
    <row r="7" spans="1:103" s="20" customFormat="1" ht="14.25" customHeight="1">
      <c r="A7" s="68">
        <v>4</v>
      </c>
      <c r="B7" s="69" t="s">
        <v>97</v>
      </c>
      <c r="C7" s="49">
        <v>-145.9</v>
      </c>
      <c r="D7" s="50">
        <v>1268.6</v>
      </c>
      <c r="E7" s="60">
        <v>855.63</v>
      </c>
      <c r="F7" s="56">
        <v>0</v>
      </c>
      <c r="G7" s="57">
        <f t="shared" si="4"/>
        <v>-0.353294428166695</v>
      </c>
      <c r="H7" s="26" t="s">
        <v>16</v>
      </c>
      <c r="I7" s="58">
        <v>1</v>
      </c>
      <c r="J7" s="59">
        <v>0</v>
      </c>
      <c r="K7" s="59">
        <v>1268.2</v>
      </c>
      <c r="L7" s="60">
        <v>855.63</v>
      </c>
      <c r="M7" s="59">
        <v>0</v>
      </c>
      <c r="N7" s="75">
        <v>0</v>
      </c>
      <c r="O7" s="55" t="s">
        <v>18</v>
      </c>
      <c r="P7" s="76">
        <v>1</v>
      </c>
      <c r="Q7" s="61">
        <v>0</v>
      </c>
      <c r="R7" s="50">
        <v>0</v>
      </c>
      <c r="S7" s="62" t="e">
        <f t="shared" si="5"/>
        <v>#DIV/0!</v>
      </c>
      <c r="T7" s="26" t="s">
        <v>18</v>
      </c>
      <c r="U7" s="70">
        <v>1</v>
      </c>
      <c r="V7" s="72">
        <v>0</v>
      </c>
      <c r="W7" s="63">
        <v>1414.5</v>
      </c>
      <c r="X7" s="63">
        <v>47.7</v>
      </c>
      <c r="Y7" s="51">
        <f t="shared" si="0"/>
        <v>0</v>
      </c>
      <c r="Z7" s="71" t="s">
        <v>34</v>
      </c>
      <c r="AA7" s="70">
        <v>1</v>
      </c>
      <c r="AB7" s="50">
        <v>0</v>
      </c>
      <c r="AC7" s="64">
        <v>145.9</v>
      </c>
      <c r="AD7" s="50">
        <v>0</v>
      </c>
      <c r="AE7" s="62">
        <f t="shared" si="6"/>
        <v>0</v>
      </c>
      <c r="AF7" s="26" t="s">
        <v>18</v>
      </c>
      <c r="AG7" s="70">
        <v>1</v>
      </c>
      <c r="AH7" s="49">
        <v>1004.6</v>
      </c>
      <c r="AI7" s="49">
        <v>1134</v>
      </c>
      <c r="AJ7" s="65">
        <f t="shared" si="1"/>
        <v>88.58906525573192</v>
      </c>
      <c r="AK7" s="55" t="s">
        <v>18</v>
      </c>
      <c r="AL7" s="53">
        <v>1</v>
      </c>
      <c r="AM7" s="50">
        <v>0</v>
      </c>
      <c r="AN7" s="50">
        <v>412.9</v>
      </c>
      <c r="AO7" s="51">
        <v>0</v>
      </c>
      <c r="AP7" s="53">
        <v>0</v>
      </c>
      <c r="AQ7" s="50">
        <v>0</v>
      </c>
      <c r="AR7" s="50">
        <v>0</v>
      </c>
      <c r="AS7" s="50">
        <v>0</v>
      </c>
      <c r="AT7" s="50">
        <v>0</v>
      </c>
      <c r="AU7" s="52">
        <v>0</v>
      </c>
      <c r="AV7" s="52">
        <v>0</v>
      </c>
      <c r="AW7" s="54">
        <v>0</v>
      </c>
      <c r="AX7" s="50">
        <v>0</v>
      </c>
      <c r="AY7" s="50">
        <v>0</v>
      </c>
      <c r="AZ7" s="50">
        <v>0</v>
      </c>
      <c r="BA7" s="52">
        <v>0</v>
      </c>
      <c r="BB7" s="55" t="s">
        <v>66</v>
      </c>
      <c r="BC7" s="48">
        <v>1</v>
      </c>
      <c r="BD7" s="50">
        <v>0</v>
      </c>
      <c r="BE7" s="50">
        <v>1414.5</v>
      </c>
      <c r="BF7" s="51">
        <f t="shared" si="7"/>
        <v>0</v>
      </c>
      <c r="BG7" s="70">
        <v>-1</v>
      </c>
      <c r="BH7" s="50">
        <v>412.9</v>
      </c>
      <c r="BI7" s="50">
        <v>513.4</v>
      </c>
      <c r="BJ7" s="62">
        <f t="shared" si="8"/>
        <v>0.804246201791975</v>
      </c>
      <c r="BK7" s="70">
        <v>0</v>
      </c>
      <c r="BL7" s="50">
        <v>1366.9</v>
      </c>
      <c r="BM7" s="50">
        <v>271.5</v>
      </c>
      <c r="BN7" s="50">
        <v>678.9</v>
      </c>
      <c r="BO7" s="50">
        <v>979.8</v>
      </c>
      <c r="BP7" s="62">
        <f t="shared" si="9"/>
        <v>2.1244948709978244</v>
      </c>
      <c r="BQ7" s="54">
        <v>0</v>
      </c>
      <c r="BR7" s="34"/>
      <c r="BS7" s="34"/>
      <c r="BT7" s="47"/>
      <c r="BU7" s="34"/>
      <c r="BV7" s="34"/>
      <c r="BW7" s="34"/>
      <c r="BX7" s="50">
        <v>0</v>
      </c>
      <c r="BY7" s="54">
        <v>0</v>
      </c>
      <c r="BZ7" s="34"/>
      <c r="CA7" s="34"/>
      <c r="CB7" s="34"/>
      <c r="CC7" s="34"/>
      <c r="CD7" s="34"/>
      <c r="CE7" s="34"/>
      <c r="CF7" s="50">
        <v>0</v>
      </c>
      <c r="CG7" s="54">
        <v>0</v>
      </c>
      <c r="CH7" s="66"/>
      <c r="CI7" s="66"/>
      <c r="CJ7" s="66"/>
      <c r="CK7" s="67"/>
      <c r="CL7" s="67"/>
      <c r="CM7" s="52"/>
      <c r="CN7" s="54"/>
      <c r="CO7" s="50">
        <v>0</v>
      </c>
      <c r="CP7" s="74">
        <v>1</v>
      </c>
      <c r="CQ7" s="50"/>
      <c r="CR7" s="48">
        <f t="shared" si="2"/>
        <v>1</v>
      </c>
      <c r="CS7" s="43"/>
      <c r="CT7" s="48">
        <f t="shared" si="3"/>
        <v>1</v>
      </c>
      <c r="CU7" s="77">
        <f t="shared" si="10"/>
        <v>9</v>
      </c>
      <c r="CV7" s="81">
        <v>1</v>
      </c>
      <c r="CW7" s="82"/>
      <c r="CX7" s="83"/>
      <c r="CY7" s="68"/>
    </row>
    <row r="8" spans="1:103" s="20" customFormat="1" ht="14.25" customHeight="1">
      <c r="A8" s="68">
        <v>5</v>
      </c>
      <c r="B8" s="69" t="s">
        <v>96</v>
      </c>
      <c r="C8" s="49">
        <v>96.1</v>
      </c>
      <c r="D8" s="50">
        <v>1422</v>
      </c>
      <c r="E8" s="60">
        <v>1052.82</v>
      </c>
      <c r="F8" s="56">
        <v>0</v>
      </c>
      <c r="G8" s="57">
        <f t="shared" si="4"/>
        <v>0.26030662549433875</v>
      </c>
      <c r="H8" s="26" t="s">
        <v>16</v>
      </c>
      <c r="I8" s="58">
        <v>0</v>
      </c>
      <c r="J8" s="59">
        <v>0</v>
      </c>
      <c r="K8" s="73">
        <v>1404</v>
      </c>
      <c r="L8" s="60">
        <v>1052.82</v>
      </c>
      <c r="M8" s="59">
        <v>0</v>
      </c>
      <c r="N8" s="75">
        <v>0</v>
      </c>
      <c r="O8" s="55" t="s">
        <v>18</v>
      </c>
      <c r="P8" s="76">
        <v>1</v>
      </c>
      <c r="Q8" s="61">
        <v>0</v>
      </c>
      <c r="R8" s="50">
        <v>0</v>
      </c>
      <c r="S8" s="62" t="e">
        <f t="shared" si="5"/>
        <v>#DIV/0!</v>
      </c>
      <c r="T8" s="26" t="s">
        <v>18</v>
      </c>
      <c r="U8" s="70">
        <v>1</v>
      </c>
      <c r="V8" s="72">
        <v>0</v>
      </c>
      <c r="W8" s="63">
        <v>1325.9</v>
      </c>
      <c r="X8" s="63">
        <v>46.9</v>
      </c>
      <c r="Y8" s="51">
        <f t="shared" si="0"/>
        <v>0</v>
      </c>
      <c r="Z8" s="71" t="s">
        <v>34</v>
      </c>
      <c r="AA8" s="70">
        <v>1</v>
      </c>
      <c r="AB8" s="50">
        <v>0</v>
      </c>
      <c r="AC8" s="64">
        <v>0</v>
      </c>
      <c r="AD8" s="50">
        <v>0</v>
      </c>
      <c r="AE8" s="62" t="e">
        <f t="shared" si="6"/>
        <v>#DIV/0!</v>
      </c>
      <c r="AF8" s="26" t="s">
        <v>18</v>
      </c>
      <c r="AG8" s="70">
        <v>1</v>
      </c>
      <c r="AH8" s="49">
        <v>780.8</v>
      </c>
      <c r="AI8" s="49">
        <v>796</v>
      </c>
      <c r="AJ8" s="65">
        <f t="shared" si="1"/>
        <v>98.09045226130652</v>
      </c>
      <c r="AK8" s="55" t="s">
        <v>18</v>
      </c>
      <c r="AL8" s="53">
        <v>1</v>
      </c>
      <c r="AM8" s="50">
        <v>0</v>
      </c>
      <c r="AN8" s="50">
        <v>369.2</v>
      </c>
      <c r="AO8" s="51">
        <v>0</v>
      </c>
      <c r="AP8" s="53">
        <v>0</v>
      </c>
      <c r="AQ8" s="50">
        <v>0</v>
      </c>
      <c r="AR8" s="50">
        <v>0</v>
      </c>
      <c r="AS8" s="50">
        <v>0</v>
      </c>
      <c r="AT8" s="50">
        <v>0</v>
      </c>
      <c r="AU8" s="52">
        <v>0</v>
      </c>
      <c r="AV8" s="52">
        <v>0</v>
      </c>
      <c r="AW8" s="54">
        <v>0</v>
      </c>
      <c r="AX8" s="50">
        <v>0</v>
      </c>
      <c r="AY8" s="50">
        <v>0</v>
      </c>
      <c r="AZ8" s="50">
        <v>0</v>
      </c>
      <c r="BA8" s="52">
        <v>0</v>
      </c>
      <c r="BB8" s="55" t="s">
        <v>66</v>
      </c>
      <c r="BC8" s="48">
        <v>1</v>
      </c>
      <c r="BD8" s="50">
        <v>0</v>
      </c>
      <c r="BE8" s="50">
        <v>1325.9</v>
      </c>
      <c r="BF8" s="51">
        <f t="shared" si="7"/>
        <v>0</v>
      </c>
      <c r="BG8" s="70">
        <v>-1</v>
      </c>
      <c r="BH8" s="50">
        <v>369.2</v>
      </c>
      <c r="BI8" s="50">
        <v>351.2</v>
      </c>
      <c r="BJ8" s="62">
        <f t="shared" si="8"/>
        <v>1.05125284738041</v>
      </c>
      <c r="BK8" s="70">
        <v>-1</v>
      </c>
      <c r="BL8" s="50">
        <v>1279</v>
      </c>
      <c r="BM8" s="50">
        <v>281.5</v>
      </c>
      <c r="BN8" s="50">
        <v>624.5</v>
      </c>
      <c r="BO8" s="50">
        <v>910.9</v>
      </c>
      <c r="BP8" s="62">
        <f t="shared" si="9"/>
        <v>2.1118388463867026</v>
      </c>
      <c r="BQ8" s="54">
        <v>0</v>
      </c>
      <c r="BR8" s="34"/>
      <c r="BS8" s="34"/>
      <c r="BT8" s="47"/>
      <c r="BU8" s="34"/>
      <c r="BV8" s="34"/>
      <c r="BW8" s="34"/>
      <c r="BX8" s="50">
        <v>0</v>
      </c>
      <c r="BY8" s="54">
        <v>0</v>
      </c>
      <c r="BZ8" s="34"/>
      <c r="CA8" s="34"/>
      <c r="CB8" s="34"/>
      <c r="CC8" s="34"/>
      <c r="CD8" s="34"/>
      <c r="CE8" s="34"/>
      <c r="CF8" s="50">
        <v>0</v>
      </c>
      <c r="CG8" s="54">
        <v>0</v>
      </c>
      <c r="CH8" s="66"/>
      <c r="CI8" s="66"/>
      <c r="CJ8" s="66"/>
      <c r="CK8" s="67"/>
      <c r="CL8" s="67"/>
      <c r="CM8" s="52"/>
      <c r="CN8" s="54"/>
      <c r="CO8" s="50">
        <v>0</v>
      </c>
      <c r="CP8" s="74">
        <v>1</v>
      </c>
      <c r="CQ8" s="48">
        <f>IF(ISBLANK(CP8),1,-1)</f>
        <v>-1</v>
      </c>
      <c r="CR8" s="48">
        <f t="shared" si="2"/>
        <v>-1</v>
      </c>
      <c r="CS8" s="43"/>
      <c r="CT8" s="48">
        <f t="shared" si="3"/>
        <v>1</v>
      </c>
      <c r="CU8" s="77">
        <f t="shared" si="10"/>
        <v>5</v>
      </c>
      <c r="CV8" s="81"/>
      <c r="CW8" s="82"/>
      <c r="CX8" s="83"/>
      <c r="CY8" s="68">
        <v>1</v>
      </c>
    </row>
    <row r="9" spans="1:103" s="20" customFormat="1" ht="14.25" customHeight="1">
      <c r="A9" s="68">
        <v>6</v>
      </c>
      <c r="B9" s="69" t="s">
        <v>95</v>
      </c>
      <c r="C9" s="49">
        <v>-15.9</v>
      </c>
      <c r="D9" s="50">
        <v>3000.1</v>
      </c>
      <c r="E9" s="60">
        <v>2539.23</v>
      </c>
      <c r="F9" s="56">
        <v>0</v>
      </c>
      <c r="G9" s="57">
        <f t="shared" si="4"/>
        <v>-0.0344999674528609</v>
      </c>
      <c r="H9" s="26" t="s">
        <v>16</v>
      </c>
      <c r="I9" s="58">
        <v>1</v>
      </c>
      <c r="J9" s="59">
        <v>0</v>
      </c>
      <c r="K9" s="59">
        <v>3015.6</v>
      </c>
      <c r="L9" s="60">
        <v>2539.23</v>
      </c>
      <c r="M9" s="59">
        <v>0</v>
      </c>
      <c r="N9" s="75">
        <v>0</v>
      </c>
      <c r="O9" s="55" t="s">
        <v>18</v>
      </c>
      <c r="P9" s="76">
        <v>1</v>
      </c>
      <c r="Q9" s="61">
        <v>0</v>
      </c>
      <c r="R9" s="50">
        <v>0</v>
      </c>
      <c r="S9" s="62" t="e">
        <f t="shared" si="5"/>
        <v>#DIV/0!</v>
      </c>
      <c r="T9" s="26" t="s">
        <v>18</v>
      </c>
      <c r="U9" s="70">
        <v>1</v>
      </c>
      <c r="V9" s="72">
        <v>0</v>
      </c>
      <c r="W9" s="63">
        <v>3016</v>
      </c>
      <c r="X9" s="63">
        <v>46.9</v>
      </c>
      <c r="Y9" s="51">
        <f t="shared" si="0"/>
        <v>0</v>
      </c>
      <c r="Z9" s="71" t="s">
        <v>34</v>
      </c>
      <c r="AA9" s="70">
        <v>1</v>
      </c>
      <c r="AB9" s="50">
        <v>0</v>
      </c>
      <c r="AC9" s="64">
        <v>15.9</v>
      </c>
      <c r="AD9" s="50">
        <v>0</v>
      </c>
      <c r="AE9" s="62">
        <f t="shared" si="6"/>
        <v>0</v>
      </c>
      <c r="AF9" s="26" t="s">
        <v>18</v>
      </c>
      <c r="AG9" s="70">
        <v>1</v>
      </c>
      <c r="AH9" s="49">
        <v>935.1</v>
      </c>
      <c r="AI9" s="49">
        <v>1021</v>
      </c>
      <c r="AJ9" s="65">
        <f t="shared" si="1"/>
        <v>91.58667972575905</v>
      </c>
      <c r="AK9" s="55" t="s">
        <v>18</v>
      </c>
      <c r="AL9" s="53">
        <v>1</v>
      </c>
      <c r="AM9" s="50">
        <v>0</v>
      </c>
      <c r="AN9" s="50">
        <v>460.8</v>
      </c>
      <c r="AO9" s="51">
        <v>0</v>
      </c>
      <c r="AP9" s="53">
        <v>0</v>
      </c>
      <c r="AQ9" s="50">
        <v>0</v>
      </c>
      <c r="AR9" s="50">
        <v>0</v>
      </c>
      <c r="AS9" s="50">
        <v>0</v>
      </c>
      <c r="AT9" s="50">
        <v>0</v>
      </c>
      <c r="AU9" s="52">
        <v>0</v>
      </c>
      <c r="AV9" s="52">
        <v>0</v>
      </c>
      <c r="AW9" s="54">
        <v>0</v>
      </c>
      <c r="AX9" s="50">
        <v>0</v>
      </c>
      <c r="AY9" s="50">
        <v>0</v>
      </c>
      <c r="AZ9" s="50">
        <v>0</v>
      </c>
      <c r="BA9" s="52">
        <v>0</v>
      </c>
      <c r="BB9" s="55" t="s">
        <v>66</v>
      </c>
      <c r="BC9" s="48">
        <v>1</v>
      </c>
      <c r="BD9" s="50">
        <v>0</v>
      </c>
      <c r="BE9" s="50">
        <v>3016</v>
      </c>
      <c r="BF9" s="51">
        <f t="shared" si="7"/>
        <v>0</v>
      </c>
      <c r="BG9" s="70">
        <v>-1</v>
      </c>
      <c r="BH9" s="50">
        <v>460.8</v>
      </c>
      <c r="BI9" s="50">
        <v>380.2</v>
      </c>
      <c r="BJ9" s="62">
        <f t="shared" si="8"/>
        <v>1.2119936875328774</v>
      </c>
      <c r="BK9" s="70">
        <v>-1</v>
      </c>
      <c r="BL9" s="50">
        <v>2969.1</v>
      </c>
      <c r="BM9" s="50">
        <v>306.4</v>
      </c>
      <c r="BN9" s="50">
        <v>2171</v>
      </c>
      <c r="BO9" s="50">
        <v>2500.6</v>
      </c>
      <c r="BP9" s="62">
        <f t="shared" si="9"/>
        <v>1.7893330654881479</v>
      </c>
      <c r="BQ9" s="54">
        <v>0</v>
      </c>
      <c r="BR9" s="34"/>
      <c r="BS9" s="34"/>
      <c r="BT9" s="47"/>
      <c r="BU9" s="34"/>
      <c r="BV9" s="34"/>
      <c r="BW9" s="34"/>
      <c r="BX9" s="50">
        <v>0</v>
      </c>
      <c r="BY9" s="54">
        <v>0</v>
      </c>
      <c r="BZ9" s="34"/>
      <c r="CA9" s="34"/>
      <c r="CB9" s="34"/>
      <c r="CC9" s="34"/>
      <c r="CD9" s="34"/>
      <c r="CE9" s="34"/>
      <c r="CF9" s="50">
        <v>0</v>
      </c>
      <c r="CG9" s="54">
        <v>0</v>
      </c>
      <c r="CH9" s="66"/>
      <c r="CI9" s="66"/>
      <c r="CJ9" s="66"/>
      <c r="CK9" s="67"/>
      <c r="CL9" s="67"/>
      <c r="CM9" s="52"/>
      <c r="CN9" s="54"/>
      <c r="CO9" s="50">
        <v>0</v>
      </c>
      <c r="CP9" s="74">
        <v>1</v>
      </c>
      <c r="CQ9" s="50"/>
      <c r="CR9" s="48">
        <f t="shared" si="2"/>
        <v>1</v>
      </c>
      <c r="CS9" s="43"/>
      <c r="CT9" s="48">
        <f t="shared" si="3"/>
        <v>1</v>
      </c>
      <c r="CU9" s="77">
        <f t="shared" si="10"/>
        <v>8</v>
      </c>
      <c r="CV9" s="81"/>
      <c r="CW9" s="82">
        <v>1</v>
      </c>
      <c r="CX9" s="83"/>
      <c r="CY9" s="68"/>
    </row>
    <row r="10" spans="1:103" s="20" customFormat="1" ht="14.25" customHeight="1">
      <c r="A10" s="68">
        <v>7</v>
      </c>
      <c r="B10" s="69" t="s">
        <v>94</v>
      </c>
      <c r="C10" s="49">
        <v>61.8</v>
      </c>
      <c r="D10" s="50">
        <v>2911.3</v>
      </c>
      <c r="E10" s="60">
        <v>1922.24</v>
      </c>
      <c r="F10" s="56">
        <v>0</v>
      </c>
      <c r="G10" s="57">
        <f t="shared" si="4"/>
        <v>0.06248357025862939</v>
      </c>
      <c r="H10" s="26" t="s">
        <v>16</v>
      </c>
      <c r="I10" s="58">
        <v>0</v>
      </c>
      <c r="J10" s="59">
        <v>0</v>
      </c>
      <c r="K10" s="59">
        <v>2831.5</v>
      </c>
      <c r="L10" s="60">
        <v>1922.24</v>
      </c>
      <c r="M10" s="59">
        <v>0</v>
      </c>
      <c r="N10" s="75">
        <v>0</v>
      </c>
      <c r="O10" s="55" t="s">
        <v>18</v>
      </c>
      <c r="P10" s="76">
        <v>1</v>
      </c>
      <c r="Q10" s="61">
        <v>0</v>
      </c>
      <c r="R10" s="50">
        <v>0</v>
      </c>
      <c r="S10" s="62" t="e">
        <f t="shared" si="5"/>
        <v>#DIV/0!</v>
      </c>
      <c r="T10" s="26" t="s">
        <v>18</v>
      </c>
      <c r="U10" s="70">
        <v>1</v>
      </c>
      <c r="V10" s="72">
        <v>0</v>
      </c>
      <c r="W10" s="63">
        <v>2849.5</v>
      </c>
      <c r="X10" s="63">
        <v>48.1</v>
      </c>
      <c r="Y10" s="51">
        <f t="shared" si="0"/>
        <v>0</v>
      </c>
      <c r="Z10" s="71" t="s">
        <v>34</v>
      </c>
      <c r="AA10" s="70">
        <v>1</v>
      </c>
      <c r="AB10" s="50">
        <v>0</v>
      </c>
      <c r="AC10" s="64">
        <v>0</v>
      </c>
      <c r="AD10" s="50">
        <v>0</v>
      </c>
      <c r="AE10" s="62" t="e">
        <f t="shared" si="6"/>
        <v>#DIV/0!</v>
      </c>
      <c r="AF10" s="26" t="s">
        <v>18</v>
      </c>
      <c r="AG10" s="70">
        <v>1</v>
      </c>
      <c r="AH10" s="49">
        <v>1131.6</v>
      </c>
      <c r="AI10" s="49">
        <v>1147</v>
      </c>
      <c r="AJ10" s="65">
        <f t="shared" si="1"/>
        <v>98.65736704446381</v>
      </c>
      <c r="AK10" s="55" t="s">
        <v>18</v>
      </c>
      <c r="AL10" s="53">
        <v>1</v>
      </c>
      <c r="AM10" s="50">
        <v>0</v>
      </c>
      <c r="AN10" s="50">
        <v>989.1</v>
      </c>
      <c r="AO10" s="51">
        <v>0</v>
      </c>
      <c r="AP10" s="53">
        <v>0</v>
      </c>
      <c r="AQ10" s="50">
        <v>0</v>
      </c>
      <c r="AR10" s="50">
        <v>0</v>
      </c>
      <c r="AS10" s="50">
        <v>0</v>
      </c>
      <c r="AT10" s="50">
        <v>0</v>
      </c>
      <c r="AU10" s="52">
        <v>0</v>
      </c>
      <c r="AV10" s="52">
        <v>0</v>
      </c>
      <c r="AW10" s="54">
        <v>0</v>
      </c>
      <c r="AX10" s="50">
        <v>0</v>
      </c>
      <c r="AY10" s="50">
        <v>0</v>
      </c>
      <c r="AZ10" s="50">
        <v>0</v>
      </c>
      <c r="BA10" s="52">
        <v>0</v>
      </c>
      <c r="BB10" s="55" t="s">
        <v>66</v>
      </c>
      <c r="BC10" s="48">
        <v>1</v>
      </c>
      <c r="BD10" s="50">
        <v>109.6</v>
      </c>
      <c r="BE10" s="50">
        <v>2849.5</v>
      </c>
      <c r="BF10" s="51">
        <f t="shared" si="7"/>
        <v>0.03846288822600456</v>
      </c>
      <c r="BG10" s="70">
        <v>-1</v>
      </c>
      <c r="BH10" s="50">
        <v>917.5</v>
      </c>
      <c r="BI10" s="50">
        <v>749.5</v>
      </c>
      <c r="BJ10" s="62">
        <f t="shared" si="8"/>
        <v>1.2241494329553035</v>
      </c>
      <c r="BK10" s="70">
        <v>-1</v>
      </c>
      <c r="BL10" s="50">
        <v>2793.4</v>
      </c>
      <c r="BM10" s="50">
        <v>547.2</v>
      </c>
      <c r="BN10" s="50">
        <v>1032</v>
      </c>
      <c r="BO10" s="50">
        <v>1532.3</v>
      </c>
      <c r="BP10" s="62">
        <f t="shared" si="9"/>
        <v>2.6932990519042264</v>
      </c>
      <c r="BQ10" s="54">
        <v>0</v>
      </c>
      <c r="BR10" s="34"/>
      <c r="BS10" s="34"/>
      <c r="BT10" s="47"/>
      <c r="BU10" s="34"/>
      <c r="BV10" s="34"/>
      <c r="BW10" s="34"/>
      <c r="BX10" s="50">
        <v>0</v>
      </c>
      <c r="BY10" s="54">
        <v>0</v>
      </c>
      <c r="BZ10" s="34"/>
      <c r="CA10" s="34"/>
      <c r="CB10" s="34"/>
      <c r="CC10" s="34"/>
      <c r="CD10" s="34"/>
      <c r="CE10" s="34"/>
      <c r="CF10" s="50">
        <v>0</v>
      </c>
      <c r="CG10" s="54">
        <v>0</v>
      </c>
      <c r="CH10" s="66"/>
      <c r="CI10" s="66"/>
      <c r="CJ10" s="66"/>
      <c r="CK10" s="67"/>
      <c r="CL10" s="67"/>
      <c r="CM10" s="52"/>
      <c r="CN10" s="54"/>
      <c r="CO10" s="50">
        <v>0</v>
      </c>
      <c r="CP10" s="74">
        <v>1</v>
      </c>
      <c r="CQ10" s="50"/>
      <c r="CR10" s="48">
        <f t="shared" si="2"/>
        <v>1</v>
      </c>
      <c r="CS10" s="43"/>
      <c r="CT10" s="48">
        <f t="shared" si="3"/>
        <v>1</v>
      </c>
      <c r="CU10" s="77">
        <f t="shared" si="10"/>
        <v>7</v>
      </c>
      <c r="CV10" s="81"/>
      <c r="CW10" s="82"/>
      <c r="CX10" s="83">
        <v>1</v>
      </c>
      <c r="CY10" s="68"/>
    </row>
    <row r="11" spans="1:103" s="20" customFormat="1" ht="14.25" customHeight="1">
      <c r="A11" s="68">
        <v>8</v>
      </c>
      <c r="B11" s="69" t="s">
        <v>93</v>
      </c>
      <c r="C11" s="49">
        <v>160.8</v>
      </c>
      <c r="D11" s="50">
        <v>2367</v>
      </c>
      <c r="E11" s="60">
        <v>554.54</v>
      </c>
      <c r="F11" s="56">
        <v>0</v>
      </c>
      <c r="G11" s="57">
        <f t="shared" si="4"/>
        <v>0.08871919932026087</v>
      </c>
      <c r="H11" s="26" t="s">
        <v>16</v>
      </c>
      <c r="I11" s="58">
        <v>0</v>
      </c>
      <c r="J11" s="59">
        <v>0</v>
      </c>
      <c r="K11" s="59">
        <v>2308.4</v>
      </c>
      <c r="L11" s="60">
        <v>554.54</v>
      </c>
      <c r="M11" s="59">
        <v>0</v>
      </c>
      <c r="N11" s="75">
        <v>0</v>
      </c>
      <c r="O11" s="55" t="s">
        <v>18</v>
      </c>
      <c r="P11" s="76">
        <v>1</v>
      </c>
      <c r="Q11" s="61">
        <v>0</v>
      </c>
      <c r="R11" s="50">
        <v>0</v>
      </c>
      <c r="S11" s="62" t="e">
        <f t="shared" si="5"/>
        <v>#DIV/0!</v>
      </c>
      <c r="T11" s="26" t="s">
        <v>18</v>
      </c>
      <c r="U11" s="70">
        <v>1</v>
      </c>
      <c r="V11" s="72">
        <v>0</v>
      </c>
      <c r="W11" s="63">
        <v>2206.3</v>
      </c>
      <c r="X11" s="63">
        <v>48.3</v>
      </c>
      <c r="Y11" s="51">
        <f aca="true" t="shared" si="11" ref="Y11:Y24">V11/(W11-X11)</f>
        <v>0</v>
      </c>
      <c r="Z11" s="71" t="s">
        <v>34</v>
      </c>
      <c r="AA11" s="70">
        <v>1</v>
      </c>
      <c r="AB11" s="50">
        <v>0</v>
      </c>
      <c r="AC11" s="64">
        <v>0</v>
      </c>
      <c r="AD11" s="50">
        <v>0</v>
      </c>
      <c r="AE11" s="62" t="e">
        <f t="shared" si="6"/>
        <v>#DIV/0!</v>
      </c>
      <c r="AF11" s="26" t="s">
        <v>18</v>
      </c>
      <c r="AG11" s="70">
        <v>1</v>
      </c>
      <c r="AH11" s="49">
        <v>964.2</v>
      </c>
      <c r="AI11" s="49">
        <v>970</v>
      </c>
      <c r="AJ11" s="65">
        <f t="shared" si="1"/>
        <v>99.40206185567011</v>
      </c>
      <c r="AK11" s="55" t="s">
        <v>18</v>
      </c>
      <c r="AL11" s="53">
        <v>1</v>
      </c>
      <c r="AM11" s="50">
        <v>0</v>
      </c>
      <c r="AN11" s="50">
        <v>1808.6</v>
      </c>
      <c r="AO11" s="51">
        <v>0</v>
      </c>
      <c r="AP11" s="53">
        <v>0</v>
      </c>
      <c r="AQ11" s="50">
        <v>0</v>
      </c>
      <c r="AR11" s="50">
        <v>0</v>
      </c>
      <c r="AS11" s="50">
        <v>0</v>
      </c>
      <c r="AT11" s="50">
        <v>0</v>
      </c>
      <c r="AU11" s="52">
        <v>0</v>
      </c>
      <c r="AV11" s="52">
        <v>0</v>
      </c>
      <c r="AW11" s="54">
        <v>0</v>
      </c>
      <c r="AX11" s="50">
        <v>0</v>
      </c>
      <c r="AY11" s="50">
        <v>0</v>
      </c>
      <c r="AZ11" s="50">
        <v>0</v>
      </c>
      <c r="BA11" s="52">
        <v>0</v>
      </c>
      <c r="BB11" s="55" t="s">
        <v>66</v>
      </c>
      <c r="BC11" s="48">
        <v>1</v>
      </c>
      <c r="BD11" s="50">
        <v>0</v>
      </c>
      <c r="BE11" s="50">
        <v>2206.3</v>
      </c>
      <c r="BF11" s="51">
        <f t="shared" si="7"/>
        <v>0</v>
      </c>
      <c r="BG11" s="70">
        <v>-1</v>
      </c>
      <c r="BH11" s="50">
        <v>2008.6</v>
      </c>
      <c r="BI11" s="50">
        <v>746.2</v>
      </c>
      <c r="BJ11" s="62">
        <f t="shared" si="8"/>
        <v>2.6917716429911547</v>
      </c>
      <c r="BK11" s="70">
        <v>-1</v>
      </c>
      <c r="BL11" s="50">
        <v>2157.9</v>
      </c>
      <c r="BM11" s="50">
        <v>377.3</v>
      </c>
      <c r="BN11" s="50">
        <v>968.5</v>
      </c>
      <c r="BO11" s="50">
        <v>1344.4</v>
      </c>
      <c r="BP11" s="62">
        <f t="shared" si="9"/>
        <v>2.406401011077244</v>
      </c>
      <c r="BQ11" s="54">
        <v>0</v>
      </c>
      <c r="BR11" s="34"/>
      <c r="BS11" s="34"/>
      <c r="BT11" s="47"/>
      <c r="BU11" s="34"/>
      <c r="BV11" s="34"/>
      <c r="BW11" s="34"/>
      <c r="BX11" s="50">
        <v>0</v>
      </c>
      <c r="BY11" s="54">
        <v>0</v>
      </c>
      <c r="BZ11" s="34"/>
      <c r="CA11" s="34"/>
      <c r="CB11" s="34"/>
      <c r="CC11" s="34"/>
      <c r="CD11" s="34"/>
      <c r="CE11" s="34"/>
      <c r="CF11" s="50">
        <v>0</v>
      </c>
      <c r="CG11" s="54">
        <v>0</v>
      </c>
      <c r="CH11" s="66"/>
      <c r="CI11" s="66"/>
      <c r="CJ11" s="66"/>
      <c r="CK11" s="67"/>
      <c r="CL11" s="67"/>
      <c r="CM11" s="52"/>
      <c r="CN11" s="54"/>
      <c r="CO11" s="50">
        <v>0</v>
      </c>
      <c r="CP11" s="74">
        <v>1</v>
      </c>
      <c r="CQ11" s="50"/>
      <c r="CR11" s="48">
        <f t="shared" si="2"/>
        <v>1</v>
      </c>
      <c r="CS11" s="43"/>
      <c r="CT11" s="48">
        <f t="shared" si="3"/>
        <v>1</v>
      </c>
      <c r="CU11" s="77">
        <f t="shared" si="10"/>
        <v>7</v>
      </c>
      <c r="CV11" s="81"/>
      <c r="CW11" s="82"/>
      <c r="CX11" s="83">
        <v>1</v>
      </c>
      <c r="CY11" s="68"/>
    </row>
    <row r="12" spans="1:103" s="20" customFormat="1" ht="14.25" customHeight="1">
      <c r="A12" s="68">
        <v>9</v>
      </c>
      <c r="B12" s="69" t="s">
        <v>92</v>
      </c>
      <c r="C12" s="49">
        <v>-0.3</v>
      </c>
      <c r="D12" s="50">
        <v>1950</v>
      </c>
      <c r="E12" s="60">
        <v>1743.5</v>
      </c>
      <c r="F12" s="56">
        <v>0</v>
      </c>
      <c r="G12" s="57">
        <f t="shared" si="4"/>
        <v>-0.0014527845036319612</v>
      </c>
      <c r="H12" s="26" t="s">
        <v>16</v>
      </c>
      <c r="I12" s="58">
        <v>1</v>
      </c>
      <c r="J12" s="59">
        <v>0</v>
      </c>
      <c r="K12" s="59">
        <v>1965.5</v>
      </c>
      <c r="L12" s="60">
        <v>1743.5</v>
      </c>
      <c r="M12" s="59">
        <v>0</v>
      </c>
      <c r="N12" s="75">
        <v>0</v>
      </c>
      <c r="O12" s="55" t="s">
        <v>18</v>
      </c>
      <c r="P12" s="76">
        <v>1</v>
      </c>
      <c r="Q12" s="61">
        <v>0</v>
      </c>
      <c r="R12" s="50">
        <v>0</v>
      </c>
      <c r="S12" s="62" t="e">
        <f t="shared" si="5"/>
        <v>#DIV/0!</v>
      </c>
      <c r="T12" s="26" t="s">
        <v>18</v>
      </c>
      <c r="U12" s="70">
        <v>1</v>
      </c>
      <c r="V12" s="72">
        <v>0</v>
      </c>
      <c r="W12" s="63">
        <v>1950.3</v>
      </c>
      <c r="X12" s="63">
        <v>46.9</v>
      </c>
      <c r="Y12" s="51">
        <f t="shared" si="11"/>
        <v>0</v>
      </c>
      <c r="Z12" s="71" t="s">
        <v>34</v>
      </c>
      <c r="AA12" s="70">
        <v>1</v>
      </c>
      <c r="AB12" s="50">
        <v>0</v>
      </c>
      <c r="AC12" s="64">
        <v>0.3</v>
      </c>
      <c r="AD12" s="50">
        <v>0</v>
      </c>
      <c r="AE12" s="62">
        <f t="shared" si="6"/>
        <v>0</v>
      </c>
      <c r="AF12" s="26" t="s">
        <v>18</v>
      </c>
      <c r="AG12" s="70">
        <v>1</v>
      </c>
      <c r="AH12" s="49">
        <v>672.9</v>
      </c>
      <c r="AI12" s="49">
        <v>773</v>
      </c>
      <c r="AJ12" s="65">
        <f t="shared" si="1"/>
        <v>87.05045278137128</v>
      </c>
      <c r="AK12" s="55" t="s">
        <v>18</v>
      </c>
      <c r="AL12" s="53">
        <v>1</v>
      </c>
      <c r="AM12" s="50">
        <v>0</v>
      </c>
      <c r="AN12" s="50">
        <v>206.5</v>
      </c>
      <c r="AO12" s="51">
        <v>0</v>
      </c>
      <c r="AP12" s="53">
        <v>0</v>
      </c>
      <c r="AQ12" s="50">
        <v>0</v>
      </c>
      <c r="AR12" s="50">
        <v>0</v>
      </c>
      <c r="AS12" s="50">
        <v>0</v>
      </c>
      <c r="AT12" s="50">
        <v>0</v>
      </c>
      <c r="AU12" s="52">
        <v>0</v>
      </c>
      <c r="AV12" s="52">
        <v>0</v>
      </c>
      <c r="AW12" s="54">
        <v>0</v>
      </c>
      <c r="AX12" s="50">
        <v>0</v>
      </c>
      <c r="AY12" s="50">
        <v>0</v>
      </c>
      <c r="AZ12" s="50">
        <v>0</v>
      </c>
      <c r="BA12" s="52">
        <v>0</v>
      </c>
      <c r="BB12" s="55" t="s">
        <v>66</v>
      </c>
      <c r="BC12" s="48">
        <v>1</v>
      </c>
      <c r="BD12" s="50">
        <v>52.6</v>
      </c>
      <c r="BE12" s="50">
        <v>1950.3</v>
      </c>
      <c r="BF12" s="51">
        <f t="shared" si="7"/>
        <v>0.026970209711326465</v>
      </c>
      <c r="BG12" s="70">
        <v>-1</v>
      </c>
      <c r="BH12" s="50">
        <v>162.4</v>
      </c>
      <c r="BI12" s="50">
        <v>181.8</v>
      </c>
      <c r="BJ12" s="62">
        <f t="shared" si="8"/>
        <v>0.8932893289328933</v>
      </c>
      <c r="BK12" s="70">
        <v>0</v>
      </c>
      <c r="BL12" s="50">
        <v>1903.4</v>
      </c>
      <c r="BM12" s="50">
        <v>494.7</v>
      </c>
      <c r="BN12" s="50">
        <v>895.3</v>
      </c>
      <c r="BO12" s="50">
        <v>1388.5</v>
      </c>
      <c r="BP12" s="62">
        <f t="shared" si="9"/>
        <v>2.0551376642073063</v>
      </c>
      <c r="BQ12" s="54">
        <v>0</v>
      </c>
      <c r="BR12" s="34"/>
      <c r="BS12" s="34"/>
      <c r="BT12" s="47"/>
      <c r="BU12" s="34"/>
      <c r="BV12" s="34"/>
      <c r="BW12" s="34"/>
      <c r="BX12" s="50">
        <v>0</v>
      </c>
      <c r="BY12" s="54">
        <v>0</v>
      </c>
      <c r="BZ12" s="34"/>
      <c r="CA12" s="34"/>
      <c r="CB12" s="34"/>
      <c r="CC12" s="34"/>
      <c r="CD12" s="34"/>
      <c r="CE12" s="34"/>
      <c r="CF12" s="50">
        <v>0</v>
      </c>
      <c r="CG12" s="54">
        <v>0</v>
      </c>
      <c r="CH12" s="66"/>
      <c r="CI12" s="66"/>
      <c r="CJ12" s="66"/>
      <c r="CK12" s="67"/>
      <c r="CL12" s="67"/>
      <c r="CM12" s="52"/>
      <c r="CN12" s="54"/>
      <c r="CO12" s="50">
        <v>0</v>
      </c>
      <c r="CP12" s="74">
        <v>1</v>
      </c>
      <c r="CQ12" s="50"/>
      <c r="CR12" s="48">
        <f t="shared" si="2"/>
        <v>1</v>
      </c>
      <c r="CS12" s="43"/>
      <c r="CT12" s="48">
        <f t="shared" si="3"/>
        <v>1</v>
      </c>
      <c r="CU12" s="77">
        <f t="shared" si="10"/>
        <v>9</v>
      </c>
      <c r="CV12" s="81">
        <v>1</v>
      </c>
      <c r="CW12" s="82"/>
      <c r="CX12" s="83"/>
      <c r="CY12" s="68"/>
    </row>
    <row r="13" spans="1:103" s="20" customFormat="1" ht="14.25" customHeight="1">
      <c r="A13" s="68">
        <v>10</v>
      </c>
      <c r="B13" s="69" t="s">
        <v>91</v>
      </c>
      <c r="C13" s="49">
        <v>56.3</v>
      </c>
      <c r="D13" s="50">
        <v>5299.8</v>
      </c>
      <c r="E13" s="60">
        <v>4207.13</v>
      </c>
      <c r="F13" s="56">
        <v>0</v>
      </c>
      <c r="G13" s="57">
        <f t="shared" si="4"/>
        <v>0.051525163132510265</v>
      </c>
      <c r="H13" s="26" t="s">
        <v>16</v>
      </c>
      <c r="I13" s="58">
        <v>0</v>
      </c>
      <c r="J13" s="59">
        <v>0</v>
      </c>
      <c r="K13" s="59">
        <v>5221.4</v>
      </c>
      <c r="L13" s="60">
        <v>4207.13</v>
      </c>
      <c r="M13" s="59">
        <v>0</v>
      </c>
      <c r="N13" s="75">
        <v>0</v>
      </c>
      <c r="O13" s="55" t="s">
        <v>18</v>
      </c>
      <c r="P13" s="76">
        <v>1</v>
      </c>
      <c r="Q13" s="61">
        <v>0</v>
      </c>
      <c r="R13" s="50">
        <v>0</v>
      </c>
      <c r="S13" s="62" t="e">
        <f t="shared" si="5"/>
        <v>#DIV/0!</v>
      </c>
      <c r="T13" s="26" t="s">
        <v>18</v>
      </c>
      <c r="U13" s="70">
        <v>1</v>
      </c>
      <c r="V13" s="72">
        <v>0</v>
      </c>
      <c r="W13" s="63">
        <v>5243.5</v>
      </c>
      <c r="X13" s="63">
        <v>48.5</v>
      </c>
      <c r="Y13" s="51">
        <f t="shared" si="11"/>
        <v>0</v>
      </c>
      <c r="Z13" s="71" t="s">
        <v>34</v>
      </c>
      <c r="AA13" s="70">
        <v>1</v>
      </c>
      <c r="AB13" s="50">
        <v>0</v>
      </c>
      <c r="AC13" s="64">
        <v>0</v>
      </c>
      <c r="AD13" s="50">
        <v>0</v>
      </c>
      <c r="AE13" s="62" t="e">
        <f t="shared" si="6"/>
        <v>#DIV/0!</v>
      </c>
      <c r="AF13" s="26" t="s">
        <v>18</v>
      </c>
      <c r="AG13" s="70">
        <v>1</v>
      </c>
      <c r="AH13" s="49">
        <v>1231.8</v>
      </c>
      <c r="AI13" s="49">
        <v>1337</v>
      </c>
      <c r="AJ13" s="65">
        <f t="shared" si="1"/>
        <v>92.13163799551234</v>
      </c>
      <c r="AK13" s="55" t="s">
        <v>18</v>
      </c>
      <c r="AL13" s="53">
        <v>1</v>
      </c>
      <c r="AM13" s="50">
        <v>0</v>
      </c>
      <c r="AN13" s="72">
        <v>1104</v>
      </c>
      <c r="AO13" s="51">
        <v>0</v>
      </c>
      <c r="AP13" s="53">
        <v>0</v>
      </c>
      <c r="AQ13" s="50">
        <v>0</v>
      </c>
      <c r="AR13" s="50">
        <v>0</v>
      </c>
      <c r="AS13" s="50">
        <v>0</v>
      </c>
      <c r="AT13" s="50">
        <v>0</v>
      </c>
      <c r="AU13" s="52">
        <v>0</v>
      </c>
      <c r="AV13" s="52">
        <v>0</v>
      </c>
      <c r="AW13" s="54">
        <v>0</v>
      </c>
      <c r="AX13" s="50">
        <v>0</v>
      </c>
      <c r="AY13" s="50">
        <v>0</v>
      </c>
      <c r="AZ13" s="50">
        <v>0</v>
      </c>
      <c r="BA13" s="52">
        <v>0</v>
      </c>
      <c r="BB13" s="55" t="s">
        <v>66</v>
      </c>
      <c r="BC13" s="48">
        <v>1</v>
      </c>
      <c r="BD13" s="50">
        <v>448</v>
      </c>
      <c r="BE13" s="50">
        <v>5243.5</v>
      </c>
      <c r="BF13" s="51">
        <f t="shared" si="7"/>
        <v>0.08543911509487938</v>
      </c>
      <c r="BG13" s="70">
        <v>-1</v>
      </c>
      <c r="BH13" s="50">
        <v>741.4</v>
      </c>
      <c r="BI13" s="72">
        <v>657</v>
      </c>
      <c r="BJ13" s="62">
        <f t="shared" si="8"/>
        <v>1.128462709284627</v>
      </c>
      <c r="BK13" s="70">
        <v>-1</v>
      </c>
      <c r="BL13" s="50">
        <v>5188</v>
      </c>
      <c r="BM13" s="50">
        <v>728.2</v>
      </c>
      <c r="BN13" s="50">
        <v>1484.9</v>
      </c>
      <c r="BO13" s="50">
        <v>2777</v>
      </c>
      <c r="BP13" s="62">
        <f t="shared" si="9"/>
        <v>3.1189755716318306</v>
      </c>
      <c r="BQ13" s="54">
        <v>0</v>
      </c>
      <c r="BR13" s="34"/>
      <c r="BS13" s="34"/>
      <c r="BT13" s="47"/>
      <c r="BU13" s="34"/>
      <c r="BV13" s="34"/>
      <c r="BW13" s="34"/>
      <c r="BX13" s="50">
        <v>0</v>
      </c>
      <c r="BY13" s="54">
        <v>0</v>
      </c>
      <c r="BZ13" s="34"/>
      <c r="CA13" s="34"/>
      <c r="CB13" s="34"/>
      <c r="CC13" s="34"/>
      <c r="CD13" s="34"/>
      <c r="CE13" s="34"/>
      <c r="CF13" s="50">
        <v>0</v>
      </c>
      <c r="CG13" s="54">
        <v>0</v>
      </c>
      <c r="CH13" s="66"/>
      <c r="CI13" s="66"/>
      <c r="CJ13" s="66"/>
      <c r="CK13" s="67"/>
      <c r="CL13" s="67"/>
      <c r="CM13" s="52"/>
      <c r="CN13" s="54"/>
      <c r="CO13" s="50">
        <v>0</v>
      </c>
      <c r="CP13" s="74">
        <v>1</v>
      </c>
      <c r="CQ13" s="50"/>
      <c r="CR13" s="48">
        <f t="shared" si="2"/>
        <v>1</v>
      </c>
      <c r="CS13" s="43"/>
      <c r="CT13" s="48">
        <f t="shared" si="3"/>
        <v>1</v>
      </c>
      <c r="CU13" s="77">
        <f t="shared" si="10"/>
        <v>7</v>
      </c>
      <c r="CV13" s="81"/>
      <c r="CW13" s="82"/>
      <c r="CX13" s="83">
        <v>1</v>
      </c>
      <c r="CY13" s="68"/>
    </row>
    <row r="14" spans="1:103" s="20" customFormat="1" ht="14.25" customHeight="1">
      <c r="A14" s="68">
        <v>11</v>
      </c>
      <c r="B14" s="69" t="s">
        <v>90</v>
      </c>
      <c r="C14" s="49">
        <v>-37.8</v>
      </c>
      <c r="D14" s="50">
        <v>1264.4</v>
      </c>
      <c r="E14" s="60">
        <v>1012.22</v>
      </c>
      <c r="F14" s="56">
        <v>0</v>
      </c>
      <c r="G14" s="57">
        <f t="shared" si="4"/>
        <v>-0.14989293361884362</v>
      </c>
      <c r="H14" s="26" t="s">
        <v>16</v>
      </c>
      <c r="I14" s="58">
        <v>1</v>
      </c>
      <c r="J14" s="59">
        <v>0</v>
      </c>
      <c r="K14" s="59">
        <v>1266.4</v>
      </c>
      <c r="L14" s="60">
        <v>1012.22</v>
      </c>
      <c r="M14" s="59">
        <v>0</v>
      </c>
      <c r="N14" s="75">
        <v>0</v>
      </c>
      <c r="O14" s="55" t="s">
        <v>18</v>
      </c>
      <c r="P14" s="76">
        <v>1</v>
      </c>
      <c r="Q14" s="61">
        <v>0</v>
      </c>
      <c r="R14" s="50">
        <v>0</v>
      </c>
      <c r="S14" s="62" t="e">
        <f t="shared" si="5"/>
        <v>#DIV/0!</v>
      </c>
      <c r="T14" s="26" t="s">
        <v>18</v>
      </c>
      <c r="U14" s="70">
        <v>1</v>
      </c>
      <c r="V14" s="72">
        <v>0</v>
      </c>
      <c r="W14" s="63">
        <v>1302.2</v>
      </c>
      <c r="X14" s="63">
        <v>46.9</v>
      </c>
      <c r="Y14" s="51">
        <f t="shared" si="11"/>
        <v>0</v>
      </c>
      <c r="Z14" s="71" t="s">
        <v>34</v>
      </c>
      <c r="AA14" s="70">
        <v>1</v>
      </c>
      <c r="AB14" s="50">
        <v>0</v>
      </c>
      <c r="AC14" s="64">
        <v>37.8</v>
      </c>
      <c r="AD14" s="50">
        <v>0</v>
      </c>
      <c r="AE14" s="62">
        <f t="shared" si="6"/>
        <v>0</v>
      </c>
      <c r="AF14" s="26" t="s">
        <v>18</v>
      </c>
      <c r="AG14" s="70">
        <v>1</v>
      </c>
      <c r="AH14" s="49">
        <v>680.2</v>
      </c>
      <c r="AI14" s="49">
        <v>762</v>
      </c>
      <c r="AJ14" s="65">
        <f t="shared" si="1"/>
        <v>89.26509186351707</v>
      </c>
      <c r="AK14" s="55" t="s">
        <v>18</v>
      </c>
      <c r="AL14" s="53">
        <v>1</v>
      </c>
      <c r="AM14" s="50">
        <v>0</v>
      </c>
      <c r="AN14" s="50">
        <v>252.2</v>
      </c>
      <c r="AO14" s="51">
        <v>0</v>
      </c>
      <c r="AP14" s="53">
        <v>0</v>
      </c>
      <c r="AQ14" s="50">
        <v>0</v>
      </c>
      <c r="AR14" s="50">
        <v>0</v>
      </c>
      <c r="AS14" s="50">
        <v>0</v>
      </c>
      <c r="AT14" s="50">
        <v>0</v>
      </c>
      <c r="AU14" s="52">
        <v>0</v>
      </c>
      <c r="AV14" s="52">
        <v>0</v>
      </c>
      <c r="AW14" s="54">
        <v>0</v>
      </c>
      <c r="AX14" s="50">
        <v>0</v>
      </c>
      <c r="AY14" s="50">
        <v>0</v>
      </c>
      <c r="AZ14" s="50">
        <v>0</v>
      </c>
      <c r="BA14" s="52">
        <v>0</v>
      </c>
      <c r="BB14" s="55" t="s">
        <v>66</v>
      </c>
      <c r="BC14" s="48">
        <v>1</v>
      </c>
      <c r="BD14" s="50">
        <v>0</v>
      </c>
      <c r="BE14" s="50">
        <v>1302.2</v>
      </c>
      <c r="BF14" s="51">
        <f t="shared" si="7"/>
        <v>0</v>
      </c>
      <c r="BG14" s="70">
        <v>-1</v>
      </c>
      <c r="BH14" s="50">
        <v>252.2</v>
      </c>
      <c r="BI14" s="50">
        <v>328.5</v>
      </c>
      <c r="BJ14" s="62">
        <f t="shared" si="8"/>
        <v>0.7677321156773211</v>
      </c>
      <c r="BK14" s="70">
        <v>0</v>
      </c>
      <c r="BL14" s="50">
        <v>1255.3</v>
      </c>
      <c r="BM14" s="50">
        <v>354.3</v>
      </c>
      <c r="BN14" s="50">
        <v>607.6</v>
      </c>
      <c r="BO14" s="50">
        <v>868.2</v>
      </c>
      <c r="BP14" s="62">
        <f t="shared" si="9"/>
        <v>2.057756406753729</v>
      </c>
      <c r="BQ14" s="54">
        <v>0</v>
      </c>
      <c r="BR14" s="34"/>
      <c r="BS14" s="34"/>
      <c r="BT14" s="47"/>
      <c r="BU14" s="34"/>
      <c r="BV14" s="34"/>
      <c r="BW14" s="34"/>
      <c r="BX14" s="50">
        <v>0</v>
      </c>
      <c r="BY14" s="54">
        <v>0</v>
      </c>
      <c r="BZ14" s="34"/>
      <c r="CA14" s="34"/>
      <c r="CB14" s="34"/>
      <c r="CC14" s="34"/>
      <c r="CD14" s="34"/>
      <c r="CE14" s="34"/>
      <c r="CF14" s="50">
        <v>0</v>
      </c>
      <c r="CG14" s="54">
        <v>0</v>
      </c>
      <c r="CH14" s="66"/>
      <c r="CI14" s="66"/>
      <c r="CJ14" s="66"/>
      <c r="CK14" s="67"/>
      <c r="CL14" s="67"/>
      <c r="CM14" s="52"/>
      <c r="CN14" s="54"/>
      <c r="CO14" s="50">
        <v>0</v>
      </c>
      <c r="CP14" s="74">
        <v>1</v>
      </c>
      <c r="CQ14" s="50"/>
      <c r="CR14" s="48">
        <f t="shared" si="2"/>
        <v>1</v>
      </c>
      <c r="CS14" s="43"/>
      <c r="CT14" s="48">
        <f t="shared" si="3"/>
        <v>1</v>
      </c>
      <c r="CU14" s="77">
        <f t="shared" si="10"/>
        <v>9</v>
      </c>
      <c r="CV14" s="81">
        <v>1</v>
      </c>
      <c r="CW14" s="82"/>
      <c r="CX14" s="83"/>
      <c r="CY14" s="68"/>
    </row>
    <row r="15" spans="1:103" s="20" customFormat="1" ht="14.25" customHeight="1">
      <c r="A15" s="68">
        <v>12</v>
      </c>
      <c r="B15" s="69" t="s">
        <v>89</v>
      </c>
      <c r="C15" s="49">
        <v>-35</v>
      </c>
      <c r="D15" s="50">
        <v>3135.2</v>
      </c>
      <c r="E15" s="60">
        <v>2535.22</v>
      </c>
      <c r="F15" s="56">
        <v>0</v>
      </c>
      <c r="G15" s="57">
        <f t="shared" si="4"/>
        <v>-0.05833527784259475</v>
      </c>
      <c r="H15" s="26" t="s">
        <v>16</v>
      </c>
      <c r="I15" s="58">
        <v>1</v>
      </c>
      <c r="J15" s="59">
        <v>0</v>
      </c>
      <c r="K15" s="73">
        <v>3111</v>
      </c>
      <c r="L15" s="60">
        <v>2535.22</v>
      </c>
      <c r="M15" s="59">
        <v>0</v>
      </c>
      <c r="N15" s="75">
        <v>0</v>
      </c>
      <c r="O15" s="55" t="s">
        <v>18</v>
      </c>
      <c r="P15" s="76">
        <v>1</v>
      </c>
      <c r="Q15" s="61">
        <v>0</v>
      </c>
      <c r="R15" s="50">
        <v>0</v>
      </c>
      <c r="S15" s="62" t="e">
        <f t="shared" si="5"/>
        <v>#DIV/0!</v>
      </c>
      <c r="T15" s="26" t="s">
        <v>18</v>
      </c>
      <c r="U15" s="70">
        <v>1</v>
      </c>
      <c r="V15" s="72">
        <v>0</v>
      </c>
      <c r="W15" s="63">
        <v>3170.2</v>
      </c>
      <c r="X15" s="63">
        <v>48</v>
      </c>
      <c r="Y15" s="51">
        <f t="shared" si="11"/>
        <v>0</v>
      </c>
      <c r="Z15" s="71" t="s">
        <v>34</v>
      </c>
      <c r="AA15" s="70">
        <v>1</v>
      </c>
      <c r="AB15" s="50">
        <v>0</v>
      </c>
      <c r="AC15" s="64">
        <v>35</v>
      </c>
      <c r="AD15" s="50">
        <v>0</v>
      </c>
      <c r="AE15" s="62">
        <f t="shared" si="6"/>
        <v>0</v>
      </c>
      <c r="AF15" s="26" t="s">
        <v>18</v>
      </c>
      <c r="AG15" s="70">
        <v>1</v>
      </c>
      <c r="AH15" s="49">
        <v>935.6</v>
      </c>
      <c r="AI15" s="49">
        <v>936</v>
      </c>
      <c r="AJ15" s="65">
        <f t="shared" si="1"/>
        <v>99.95726495726495</v>
      </c>
      <c r="AK15" s="55" t="s">
        <v>18</v>
      </c>
      <c r="AL15" s="53">
        <v>1</v>
      </c>
      <c r="AM15" s="50">
        <v>0</v>
      </c>
      <c r="AN15" s="72">
        <v>600</v>
      </c>
      <c r="AO15" s="51">
        <v>0</v>
      </c>
      <c r="AP15" s="53">
        <v>0</v>
      </c>
      <c r="AQ15" s="50">
        <v>0</v>
      </c>
      <c r="AR15" s="50">
        <v>0</v>
      </c>
      <c r="AS15" s="50">
        <v>0</v>
      </c>
      <c r="AT15" s="50">
        <v>0</v>
      </c>
      <c r="AU15" s="52">
        <v>0</v>
      </c>
      <c r="AV15" s="52">
        <v>0</v>
      </c>
      <c r="AW15" s="54">
        <v>0</v>
      </c>
      <c r="AX15" s="50">
        <v>0</v>
      </c>
      <c r="AY15" s="50">
        <v>0</v>
      </c>
      <c r="AZ15" s="50">
        <v>0</v>
      </c>
      <c r="BA15" s="52">
        <v>0</v>
      </c>
      <c r="BB15" s="55" t="s">
        <v>66</v>
      </c>
      <c r="BC15" s="48">
        <v>1</v>
      </c>
      <c r="BD15" s="50">
        <v>148.3</v>
      </c>
      <c r="BE15" s="50">
        <v>3170.2</v>
      </c>
      <c r="BF15" s="51">
        <f t="shared" si="7"/>
        <v>0.04677938300422687</v>
      </c>
      <c r="BG15" s="70">
        <v>-1</v>
      </c>
      <c r="BH15" s="50">
        <v>509.4</v>
      </c>
      <c r="BI15" s="50">
        <v>324.3</v>
      </c>
      <c r="BJ15" s="62">
        <f t="shared" si="8"/>
        <v>1.5707678075855689</v>
      </c>
      <c r="BK15" s="70">
        <v>-1</v>
      </c>
      <c r="BL15" s="50">
        <v>3118.2</v>
      </c>
      <c r="BM15" s="50">
        <v>333.7</v>
      </c>
      <c r="BN15" s="50">
        <v>699.8</v>
      </c>
      <c r="BO15" s="50">
        <v>1133.6</v>
      </c>
      <c r="BP15" s="62">
        <f t="shared" si="9"/>
        <v>4.316644363435005</v>
      </c>
      <c r="BQ15" s="54">
        <v>0</v>
      </c>
      <c r="BR15" s="34"/>
      <c r="BS15" s="34"/>
      <c r="BT15" s="47"/>
      <c r="BU15" s="34"/>
      <c r="BV15" s="34"/>
      <c r="BW15" s="34"/>
      <c r="BX15" s="50">
        <v>0</v>
      </c>
      <c r="BY15" s="54">
        <v>0</v>
      </c>
      <c r="BZ15" s="34"/>
      <c r="CA15" s="34"/>
      <c r="CB15" s="34"/>
      <c r="CC15" s="34"/>
      <c r="CD15" s="34"/>
      <c r="CE15" s="34"/>
      <c r="CF15" s="50">
        <v>0</v>
      </c>
      <c r="CG15" s="54">
        <v>0</v>
      </c>
      <c r="CH15" s="66"/>
      <c r="CI15" s="66"/>
      <c r="CJ15" s="66"/>
      <c r="CK15" s="67"/>
      <c r="CL15" s="67"/>
      <c r="CM15" s="52"/>
      <c r="CN15" s="54"/>
      <c r="CO15" s="50">
        <v>0</v>
      </c>
      <c r="CP15" s="74">
        <v>1</v>
      </c>
      <c r="CQ15" s="50"/>
      <c r="CR15" s="48">
        <f t="shared" si="2"/>
        <v>1</v>
      </c>
      <c r="CS15" s="43"/>
      <c r="CT15" s="48">
        <f t="shared" si="3"/>
        <v>1</v>
      </c>
      <c r="CU15" s="77">
        <f t="shared" si="10"/>
        <v>8</v>
      </c>
      <c r="CV15" s="81"/>
      <c r="CW15" s="82">
        <v>1</v>
      </c>
      <c r="CX15" s="83"/>
      <c r="CY15" s="68"/>
    </row>
    <row r="16" spans="1:103" s="20" customFormat="1" ht="14.25" customHeight="1">
      <c r="A16" s="68">
        <v>13</v>
      </c>
      <c r="B16" s="69" t="s">
        <v>88</v>
      </c>
      <c r="C16" s="49">
        <v>-43.3</v>
      </c>
      <c r="D16" s="50">
        <v>2431.4</v>
      </c>
      <c r="E16" s="60">
        <v>1892.06</v>
      </c>
      <c r="F16" s="56">
        <v>0</v>
      </c>
      <c r="G16" s="57">
        <f t="shared" si="4"/>
        <v>-0.08028330922979936</v>
      </c>
      <c r="H16" s="26" t="s">
        <v>16</v>
      </c>
      <c r="I16" s="58">
        <v>1</v>
      </c>
      <c r="J16" s="59">
        <v>0</v>
      </c>
      <c r="K16" s="59">
        <v>2416.3</v>
      </c>
      <c r="L16" s="60">
        <v>1892.06</v>
      </c>
      <c r="M16" s="59">
        <v>0</v>
      </c>
      <c r="N16" s="75">
        <v>0</v>
      </c>
      <c r="O16" s="55" t="s">
        <v>18</v>
      </c>
      <c r="P16" s="76">
        <v>1</v>
      </c>
      <c r="Q16" s="61">
        <v>0</v>
      </c>
      <c r="R16" s="50">
        <v>0</v>
      </c>
      <c r="S16" s="62" t="e">
        <f t="shared" si="5"/>
        <v>#DIV/0!</v>
      </c>
      <c r="T16" s="26" t="s">
        <v>18</v>
      </c>
      <c r="U16" s="70">
        <v>1</v>
      </c>
      <c r="V16" s="72">
        <v>0</v>
      </c>
      <c r="W16" s="63">
        <v>2474.7</v>
      </c>
      <c r="X16" s="63">
        <v>46.9</v>
      </c>
      <c r="Y16" s="51">
        <f t="shared" si="11"/>
        <v>0</v>
      </c>
      <c r="Z16" s="71" t="s">
        <v>34</v>
      </c>
      <c r="AA16" s="70">
        <v>1</v>
      </c>
      <c r="AB16" s="50">
        <v>0</v>
      </c>
      <c r="AC16" s="64">
        <v>43.3</v>
      </c>
      <c r="AD16" s="50">
        <v>0</v>
      </c>
      <c r="AE16" s="62">
        <f t="shared" si="6"/>
        <v>0</v>
      </c>
      <c r="AF16" s="26" t="s">
        <v>18</v>
      </c>
      <c r="AG16" s="70">
        <v>1</v>
      </c>
      <c r="AH16" s="49">
        <v>779.2</v>
      </c>
      <c r="AI16" s="49">
        <v>824</v>
      </c>
      <c r="AJ16" s="65">
        <f t="shared" si="1"/>
        <v>94.56310679611651</v>
      </c>
      <c r="AK16" s="55" t="s">
        <v>18</v>
      </c>
      <c r="AL16" s="53">
        <v>1</v>
      </c>
      <c r="AM16" s="50">
        <v>0</v>
      </c>
      <c r="AN16" s="50">
        <v>539.6</v>
      </c>
      <c r="AO16" s="51">
        <v>0</v>
      </c>
      <c r="AP16" s="53">
        <v>0</v>
      </c>
      <c r="AQ16" s="50">
        <v>0</v>
      </c>
      <c r="AR16" s="50">
        <v>0</v>
      </c>
      <c r="AS16" s="50">
        <v>0</v>
      </c>
      <c r="AT16" s="50">
        <v>0</v>
      </c>
      <c r="AU16" s="52">
        <v>0</v>
      </c>
      <c r="AV16" s="52">
        <v>0</v>
      </c>
      <c r="AW16" s="54">
        <v>0</v>
      </c>
      <c r="AX16" s="50">
        <v>0</v>
      </c>
      <c r="AY16" s="50">
        <v>0</v>
      </c>
      <c r="AZ16" s="50">
        <v>0</v>
      </c>
      <c r="BA16" s="52">
        <v>0</v>
      </c>
      <c r="BB16" s="55" t="s">
        <v>66</v>
      </c>
      <c r="BC16" s="48">
        <v>1</v>
      </c>
      <c r="BD16" s="50">
        <v>196.1</v>
      </c>
      <c r="BE16" s="50">
        <v>2474.7</v>
      </c>
      <c r="BF16" s="51">
        <f t="shared" si="7"/>
        <v>0.07924192831454319</v>
      </c>
      <c r="BG16" s="70">
        <v>-1</v>
      </c>
      <c r="BH16" s="50">
        <v>316.6</v>
      </c>
      <c r="BI16" s="50">
        <v>373.5</v>
      </c>
      <c r="BJ16" s="62">
        <f t="shared" si="8"/>
        <v>0.847657295850067</v>
      </c>
      <c r="BK16" s="70">
        <v>0</v>
      </c>
      <c r="BL16" s="50">
        <v>2427.8</v>
      </c>
      <c r="BM16" s="50">
        <v>217.6</v>
      </c>
      <c r="BN16" s="50">
        <v>532.4</v>
      </c>
      <c r="BO16" s="50">
        <v>891.6</v>
      </c>
      <c r="BP16" s="62">
        <f t="shared" si="9"/>
        <v>4.436769005847954</v>
      </c>
      <c r="BQ16" s="54">
        <v>0</v>
      </c>
      <c r="BR16" s="34"/>
      <c r="BS16" s="34"/>
      <c r="BT16" s="47"/>
      <c r="BU16" s="34"/>
      <c r="BV16" s="34"/>
      <c r="BW16" s="34"/>
      <c r="BX16" s="50">
        <v>0</v>
      </c>
      <c r="BY16" s="54">
        <v>0</v>
      </c>
      <c r="BZ16" s="34"/>
      <c r="CA16" s="34"/>
      <c r="CB16" s="34"/>
      <c r="CC16" s="34"/>
      <c r="CD16" s="34"/>
      <c r="CE16" s="34"/>
      <c r="CF16" s="50">
        <v>0</v>
      </c>
      <c r="CG16" s="54">
        <v>0</v>
      </c>
      <c r="CH16" s="66"/>
      <c r="CI16" s="66"/>
      <c r="CJ16" s="66"/>
      <c r="CK16" s="67"/>
      <c r="CL16" s="67"/>
      <c r="CM16" s="52"/>
      <c r="CN16" s="54"/>
      <c r="CO16" s="50">
        <v>0</v>
      </c>
      <c r="CP16" s="74">
        <v>1</v>
      </c>
      <c r="CQ16" s="50"/>
      <c r="CR16" s="48">
        <f t="shared" si="2"/>
        <v>1</v>
      </c>
      <c r="CS16" s="43"/>
      <c r="CT16" s="48">
        <f t="shared" si="3"/>
        <v>1</v>
      </c>
      <c r="CU16" s="77">
        <f t="shared" si="10"/>
        <v>9</v>
      </c>
      <c r="CV16" s="81">
        <v>1</v>
      </c>
      <c r="CW16" s="82"/>
      <c r="CX16" s="83"/>
      <c r="CY16" s="68"/>
    </row>
    <row r="17" spans="1:103" s="20" customFormat="1" ht="14.25" customHeight="1">
      <c r="A17" s="68">
        <v>14</v>
      </c>
      <c r="B17" s="69" t="s">
        <v>101</v>
      </c>
      <c r="C17" s="49">
        <v>-122.2</v>
      </c>
      <c r="D17" s="50">
        <v>987.2</v>
      </c>
      <c r="E17" s="60">
        <v>788.5</v>
      </c>
      <c r="F17" s="56">
        <v>0</v>
      </c>
      <c r="G17" s="57">
        <f t="shared" si="4"/>
        <v>-0.6149974836436838</v>
      </c>
      <c r="H17" s="26" t="s">
        <v>16</v>
      </c>
      <c r="I17" s="58">
        <v>1</v>
      </c>
      <c r="J17" s="59">
        <v>0</v>
      </c>
      <c r="K17" s="59">
        <v>996.1</v>
      </c>
      <c r="L17" s="60">
        <v>788.5</v>
      </c>
      <c r="M17" s="59">
        <v>0</v>
      </c>
      <c r="N17" s="75">
        <v>0</v>
      </c>
      <c r="O17" s="55" t="s">
        <v>18</v>
      </c>
      <c r="P17" s="76">
        <v>1</v>
      </c>
      <c r="Q17" s="61">
        <v>0</v>
      </c>
      <c r="R17" s="50">
        <v>0</v>
      </c>
      <c r="S17" s="62" t="e">
        <f t="shared" si="5"/>
        <v>#DIV/0!</v>
      </c>
      <c r="T17" s="26" t="s">
        <v>18</v>
      </c>
      <c r="U17" s="70">
        <v>1</v>
      </c>
      <c r="V17" s="72">
        <v>0</v>
      </c>
      <c r="W17" s="63">
        <v>1109.4</v>
      </c>
      <c r="X17" s="63">
        <v>46.9</v>
      </c>
      <c r="Y17" s="51">
        <f t="shared" si="11"/>
        <v>0</v>
      </c>
      <c r="Z17" s="71" t="s">
        <v>34</v>
      </c>
      <c r="AA17" s="70">
        <v>1</v>
      </c>
      <c r="AB17" s="50">
        <v>0</v>
      </c>
      <c r="AC17" s="64">
        <v>122.2</v>
      </c>
      <c r="AD17" s="50">
        <v>0</v>
      </c>
      <c r="AE17" s="62">
        <f t="shared" si="6"/>
        <v>0</v>
      </c>
      <c r="AF17" s="26" t="s">
        <v>18</v>
      </c>
      <c r="AG17" s="70">
        <v>1</v>
      </c>
      <c r="AH17" s="49">
        <v>737.5</v>
      </c>
      <c r="AI17" s="49">
        <v>771</v>
      </c>
      <c r="AJ17" s="65">
        <f t="shared" si="1"/>
        <v>95.6549935149157</v>
      </c>
      <c r="AK17" s="55" t="s">
        <v>18</v>
      </c>
      <c r="AL17" s="53">
        <v>1</v>
      </c>
      <c r="AM17" s="50">
        <v>0</v>
      </c>
      <c r="AN17" s="50">
        <v>198.6</v>
      </c>
      <c r="AO17" s="51">
        <v>0</v>
      </c>
      <c r="AP17" s="53">
        <v>0</v>
      </c>
      <c r="AQ17" s="50">
        <v>0</v>
      </c>
      <c r="AR17" s="50">
        <v>0</v>
      </c>
      <c r="AS17" s="50">
        <v>0</v>
      </c>
      <c r="AT17" s="50">
        <v>0</v>
      </c>
      <c r="AU17" s="52">
        <v>0</v>
      </c>
      <c r="AV17" s="52">
        <v>0</v>
      </c>
      <c r="AW17" s="54">
        <v>0</v>
      </c>
      <c r="AX17" s="50">
        <v>0</v>
      </c>
      <c r="AY17" s="50">
        <v>0</v>
      </c>
      <c r="AZ17" s="50">
        <v>0</v>
      </c>
      <c r="BA17" s="52">
        <v>0</v>
      </c>
      <c r="BB17" s="55" t="s">
        <v>66</v>
      </c>
      <c r="BC17" s="48">
        <v>1</v>
      </c>
      <c r="BD17" s="50">
        <v>0</v>
      </c>
      <c r="BE17" s="50">
        <v>1109.4</v>
      </c>
      <c r="BF17" s="51">
        <f t="shared" si="7"/>
        <v>0</v>
      </c>
      <c r="BG17" s="70">
        <v>-1</v>
      </c>
      <c r="BH17" s="50">
        <v>198.6</v>
      </c>
      <c r="BI17" s="50">
        <v>207.6</v>
      </c>
      <c r="BJ17" s="62">
        <f t="shared" si="8"/>
        <v>0.9566473988439307</v>
      </c>
      <c r="BK17" s="70">
        <v>0</v>
      </c>
      <c r="BL17" s="50">
        <v>1062.5</v>
      </c>
      <c r="BM17" s="50">
        <v>226.9</v>
      </c>
      <c r="BN17" s="50">
        <v>447.3</v>
      </c>
      <c r="BO17" s="50">
        <v>699.3</v>
      </c>
      <c r="BP17" s="62">
        <f t="shared" si="9"/>
        <v>2.320713505642519</v>
      </c>
      <c r="BQ17" s="54">
        <v>0</v>
      </c>
      <c r="BR17" s="34"/>
      <c r="BS17" s="34"/>
      <c r="BT17" s="47"/>
      <c r="BU17" s="34"/>
      <c r="BV17" s="34"/>
      <c r="BW17" s="34"/>
      <c r="BX17" s="50">
        <v>0</v>
      </c>
      <c r="BY17" s="54">
        <v>0</v>
      </c>
      <c r="BZ17" s="34"/>
      <c r="CA17" s="34"/>
      <c r="CB17" s="34"/>
      <c r="CC17" s="34"/>
      <c r="CD17" s="34"/>
      <c r="CE17" s="34"/>
      <c r="CF17" s="50">
        <v>0</v>
      </c>
      <c r="CG17" s="54">
        <v>0</v>
      </c>
      <c r="CH17" s="66"/>
      <c r="CI17" s="66"/>
      <c r="CJ17" s="66"/>
      <c r="CK17" s="67"/>
      <c r="CL17" s="67"/>
      <c r="CM17" s="52"/>
      <c r="CN17" s="54"/>
      <c r="CO17" s="50">
        <v>0</v>
      </c>
      <c r="CP17" s="74">
        <v>1</v>
      </c>
      <c r="CQ17" s="50"/>
      <c r="CR17" s="48">
        <f t="shared" si="2"/>
        <v>1</v>
      </c>
      <c r="CS17" s="43"/>
      <c r="CT17" s="48">
        <f t="shared" si="3"/>
        <v>1</v>
      </c>
      <c r="CU17" s="77">
        <f t="shared" si="10"/>
        <v>9</v>
      </c>
      <c r="CV17" s="81">
        <v>1</v>
      </c>
      <c r="CW17" s="82"/>
      <c r="CX17" s="83"/>
      <c r="CY17" s="68"/>
    </row>
    <row r="18" spans="1:103" s="20" customFormat="1" ht="14.25" customHeight="1">
      <c r="A18" s="68">
        <v>15</v>
      </c>
      <c r="B18" s="69" t="s">
        <v>102</v>
      </c>
      <c r="C18" s="49">
        <v>62.3</v>
      </c>
      <c r="D18" s="50">
        <v>5302.7</v>
      </c>
      <c r="E18" s="60">
        <v>4362.82</v>
      </c>
      <c r="F18" s="56">
        <v>0</v>
      </c>
      <c r="G18" s="57">
        <f t="shared" si="4"/>
        <v>0.0662850576669362</v>
      </c>
      <c r="H18" s="26" t="s">
        <v>16</v>
      </c>
      <c r="I18" s="58">
        <v>0</v>
      </c>
      <c r="J18" s="59">
        <v>0</v>
      </c>
      <c r="K18" s="59">
        <v>5274.5</v>
      </c>
      <c r="L18" s="60">
        <v>4362.82</v>
      </c>
      <c r="M18" s="59">
        <v>0</v>
      </c>
      <c r="N18" s="75">
        <v>0</v>
      </c>
      <c r="O18" s="55" t="s">
        <v>18</v>
      </c>
      <c r="P18" s="76">
        <v>1</v>
      </c>
      <c r="Q18" s="61">
        <v>0</v>
      </c>
      <c r="R18" s="50">
        <v>0</v>
      </c>
      <c r="S18" s="62" t="e">
        <f t="shared" si="5"/>
        <v>#DIV/0!</v>
      </c>
      <c r="T18" s="26" t="s">
        <v>18</v>
      </c>
      <c r="U18" s="70">
        <v>1</v>
      </c>
      <c r="V18" s="72">
        <v>0</v>
      </c>
      <c r="W18" s="63">
        <v>5240.5</v>
      </c>
      <c r="X18" s="63">
        <v>48.4</v>
      </c>
      <c r="Y18" s="51">
        <f t="shared" si="11"/>
        <v>0</v>
      </c>
      <c r="Z18" s="71" t="s">
        <v>34</v>
      </c>
      <c r="AA18" s="70">
        <v>1</v>
      </c>
      <c r="AB18" s="50">
        <v>0</v>
      </c>
      <c r="AC18" s="64">
        <v>0</v>
      </c>
      <c r="AD18" s="50">
        <v>0</v>
      </c>
      <c r="AE18" s="62" t="e">
        <f t="shared" si="6"/>
        <v>#DIV/0!</v>
      </c>
      <c r="AF18" s="26" t="s">
        <v>18</v>
      </c>
      <c r="AG18" s="70">
        <v>1</v>
      </c>
      <c r="AH18" s="49">
        <v>971</v>
      </c>
      <c r="AI18" s="49">
        <v>971</v>
      </c>
      <c r="AJ18" s="65">
        <f t="shared" si="1"/>
        <v>100</v>
      </c>
      <c r="AK18" s="55" t="s">
        <v>18</v>
      </c>
      <c r="AL18" s="53">
        <v>1</v>
      </c>
      <c r="AM18" s="50">
        <v>0</v>
      </c>
      <c r="AN18" s="72">
        <v>940</v>
      </c>
      <c r="AO18" s="51">
        <v>0</v>
      </c>
      <c r="AP18" s="53">
        <v>0</v>
      </c>
      <c r="AQ18" s="50">
        <v>0</v>
      </c>
      <c r="AR18" s="50">
        <v>0</v>
      </c>
      <c r="AS18" s="50">
        <v>0</v>
      </c>
      <c r="AT18" s="50">
        <v>0</v>
      </c>
      <c r="AU18" s="52">
        <v>0</v>
      </c>
      <c r="AV18" s="52">
        <v>0</v>
      </c>
      <c r="AW18" s="54">
        <v>0</v>
      </c>
      <c r="AX18" s="50">
        <v>0</v>
      </c>
      <c r="AY18" s="50">
        <v>0</v>
      </c>
      <c r="AZ18" s="50">
        <v>0</v>
      </c>
      <c r="BA18" s="52">
        <v>0</v>
      </c>
      <c r="BB18" s="55" t="s">
        <v>66</v>
      </c>
      <c r="BC18" s="48">
        <v>1</v>
      </c>
      <c r="BD18" s="50">
        <v>210</v>
      </c>
      <c r="BE18" s="50">
        <v>5240.5</v>
      </c>
      <c r="BF18" s="51">
        <f t="shared" si="7"/>
        <v>0.04007251216486976</v>
      </c>
      <c r="BG18" s="70">
        <v>-1</v>
      </c>
      <c r="BH18" s="50">
        <v>805</v>
      </c>
      <c r="BI18" s="50">
        <v>692.6</v>
      </c>
      <c r="BJ18" s="62">
        <f t="shared" si="8"/>
        <v>1.1622870343632687</v>
      </c>
      <c r="BK18" s="70">
        <v>-1</v>
      </c>
      <c r="BL18" s="50">
        <v>5192</v>
      </c>
      <c r="BM18" s="50">
        <v>393.4</v>
      </c>
      <c r="BN18" s="50">
        <v>855.9</v>
      </c>
      <c r="BO18" s="50">
        <v>1376.5</v>
      </c>
      <c r="BP18" s="62">
        <f t="shared" si="9"/>
        <v>5.931906466600655</v>
      </c>
      <c r="BQ18" s="54">
        <v>0</v>
      </c>
      <c r="BR18" s="34"/>
      <c r="BS18" s="34"/>
      <c r="BT18" s="47"/>
      <c r="BU18" s="34"/>
      <c r="BV18" s="34"/>
      <c r="BW18" s="34"/>
      <c r="BX18" s="50">
        <v>0</v>
      </c>
      <c r="BY18" s="54">
        <v>0</v>
      </c>
      <c r="BZ18" s="34"/>
      <c r="CA18" s="34"/>
      <c r="CB18" s="34"/>
      <c r="CC18" s="34"/>
      <c r="CD18" s="34"/>
      <c r="CE18" s="34"/>
      <c r="CF18" s="50">
        <v>0</v>
      </c>
      <c r="CG18" s="54">
        <v>0</v>
      </c>
      <c r="CH18" s="66"/>
      <c r="CI18" s="66"/>
      <c r="CJ18" s="66"/>
      <c r="CK18" s="67"/>
      <c r="CL18" s="67"/>
      <c r="CM18" s="52"/>
      <c r="CN18" s="54"/>
      <c r="CO18" s="50">
        <v>0</v>
      </c>
      <c r="CP18" s="74">
        <v>1</v>
      </c>
      <c r="CQ18" s="50"/>
      <c r="CR18" s="48">
        <f t="shared" si="2"/>
        <v>1</v>
      </c>
      <c r="CS18" s="43"/>
      <c r="CT18" s="48">
        <f t="shared" si="3"/>
        <v>1</v>
      </c>
      <c r="CU18" s="77">
        <f t="shared" si="10"/>
        <v>7</v>
      </c>
      <c r="CV18" s="81"/>
      <c r="CW18" s="82"/>
      <c r="CX18" s="83">
        <v>1</v>
      </c>
      <c r="CY18" s="68"/>
    </row>
    <row r="19" spans="1:103" s="20" customFormat="1" ht="14.25" customHeight="1">
      <c r="A19" s="68">
        <v>16</v>
      </c>
      <c r="B19" s="69" t="s">
        <v>103</v>
      </c>
      <c r="C19" s="49">
        <v>15.7</v>
      </c>
      <c r="D19" s="50">
        <v>1929.6</v>
      </c>
      <c r="E19" s="60">
        <v>1596.07</v>
      </c>
      <c r="F19" s="56">
        <v>0</v>
      </c>
      <c r="G19" s="57">
        <f t="shared" si="4"/>
        <v>0.04707222738584235</v>
      </c>
      <c r="H19" s="26" t="s">
        <v>16</v>
      </c>
      <c r="I19" s="58">
        <v>1</v>
      </c>
      <c r="J19" s="59">
        <v>0</v>
      </c>
      <c r="K19" s="59">
        <v>1912.1</v>
      </c>
      <c r="L19" s="60">
        <v>1596.07</v>
      </c>
      <c r="M19" s="59">
        <v>0</v>
      </c>
      <c r="N19" s="75">
        <v>0</v>
      </c>
      <c r="O19" s="55" t="s">
        <v>18</v>
      </c>
      <c r="P19" s="76">
        <v>1</v>
      </c>
      <c r="Q19" s="61">
        <v>0</v>
      </c>
      <c r="R19" s="50">
        <v>0</v>
      </c>
      <c r="S19" s="62" t="e">
        <f t="shared" si="5"/>
        <v>#DIV/0!</v>
      </c>
      <c r="T19" s="26" t="s">
        <v>18</v>
      </c>
      <c r="U19" s="70">
        <v>1</v>
      </c>
      <c r="V19" s="72">
        <v>0</v>
      </c>
      <c r="W19" s="63">
        <v>1913.8</v>
      </c>
      <c r="X19" s="63">
        <v>46.9</v>
      </c>
      <c r="Y19" s="51">
        <f t="shared" si="11"/>
        <v>0</v>
      </c>
      <c r="Z19" s="71" t="s">
        <v>34</v>
      </c>
      <c r="AA19" s="70">
        <v>1</v>
      </c>
      <c r="AB19" s="50">
        <v>0</v>
      </c>
      <c r="AC19" s="64">
        <v>0</v>
      </c>
      <c r="AD19" s="50">
        <v>0</v>
      </c>
      <c r="AE19" s="62" t="e">
        <f t="shared" si="6"/>
        <v>#DIV/0!</v>
      </c>
      <c r="AF19" s="26" t="s">
        <v>18</v>
      </c>
      <c r="AG19" s="70">
        <v>1</v>
      </c>
      <c r="AH19" s="49">
        <v>709.4</v>
      </c>
      <c r="AI19" s="49">
        <v>722</v>
      </c>
      <c r="AJ19" s="65">
        <f t="shared" si="1"/>
        <v>98.25484764542935</v>
      </c>
      <c r="AK19" s="55" t="s">
        <v>18</v>
      </c>
      <c r="AL19" s="53">
        <v>1</v>
      </c>
      <c r="AM19" s="50">
        <v>0</v>
      </c>
      <c r="AN19" s="50">
        <v>333.5</v>
      </c>
      <c r="AO19" s="51">
        <v>0</v>
      </c>
      <c r="AP19" s="53">
        <v>0</v>
      </c>
      <c r="AQ19" s="50">
        <v>0</v>
      </c>
      <c r="AR19" s="50">
        <v>0</v>
      </c>
      <c r="AS19" s="50">
        <v>0</v>
      </c>
      <c r="AT19" s="50">
        <v>0</v>
      </c>
      <c r="AU19" s="52">
        <v>0</v>
      </c>
      <c r="AV19" s="52">
        <v>0</v>
      </c>
      <c r="AW19" s="54">
        <v>0</v>
      </c>
      <c r="AX19" s="50">
        <v>0</v>
      </c>
      <c r="AY19" s="50">
        <v>0</v>
      </c>
      <c r="AZ19" s="50">
        <v>0</v>
      </c>
      <c r="BA19" s="52">
        <v>0</v>
      </c>
      <c r="BB19" s="55" t="s">
        <v>66</v>
      </c>
      <c r="BC19" s="48">
        <v>1</v>
      </c>
      <c r="BD19" s="50">
        <v>279.6</v>
      </c>
      <c r="BE19" s="50">
        <v>1913.8</v>
      </c>
      <c r="BF19" s="51">
        <f t="shared" si="7"/>
        <v>0.1460967708224475</v>
      </c>
      <c r="BG19" s="70">
        <v>-1</v>
      </c>
      <c r="BH19" s="50">
        <v>233.5</v>
      </c>
      <c r="BI19" s="50">
        <v>212.2</v>
      </c>
      <c r="BJ19" s="62">
        <f t="shared" si="8"/>
        <v>1.1003770028275213</v>
      </c>
      <c r="BK19" s="70">
        <v>-1</v>
      </c>
      <c r="BL19" s="50">
        <v>1743.9</v>
      </c>
      <c r="BM19" s="50">
        <v>208.9</v>
      </c>
      <c r="BN19" s="50">
        <v>517.3</v>
      </c>
      <c r="BO19" s="50">
        <v>1371.2</v>
      </c>
      <c r="BP19" s="62">
        <f t="shared" si="9"/>
        <v>2.4943739868408508</v>
      </c>
      <c r="BQ19" s="54">
        <v>0</v>
      </c>
      <c r="BR19" s="34"/>
      <c r="BS19" s="34"/>
      <c r="BT19" s="47"/>
      <c r="BU19" s="34"/>
      <c r="BV19" s="34"/>
      <c r="BW19" s="34"/>
      <c r="BX19" s="50">
        <v>0</v>
      </c>
      <c r="BY19" s="54">
        <v>0</v>
      </c>
      <c r="BZ19" s="34"/>
      <c r="CA19" s="34"/>
      <c r="CB19" s="34"/>
      <c r="CC19" s="34"/>
      <c r="CD19" s="34"/>
      <c r="CE19" s="34"/>
      <c r="CF19" s="50">
        <v>0</v>
      </c>
      <c r="CG19" s="54">
        <v>0</v>
      </c>
      <c r="CH19" s="66"/>
      <c r="CI19" s="66"/>
      <c r="CJ19" s="66"/>
      <c r="CK19" s="67"/>
      <c r="CL19" s="67"/>
      <c r="CM19" s="52"/>
      <c r="CN19" s="54"/>
      <c r="CO19" s="50">
        <v>0</v>
      </c>
      <c r="CP19" s="74">
        <v>1</v>
      </c>
      <c r="CQ19" s="50"/>
      <c r="CR19" s="48">
        <f t="shared" si="2"/>
        <v>1</v>
      </c>
      <c r="CS19" s="43"/>
      <c r="CT19" s="48">
        <f t="shared" si="3"/>
        <v>1</v>
      </c>
      <c r="CU19" s="77">
        <f t="shared" si="10"/>
        <v>8</v>
      </c>
      <c r="CV19" s="81"/>
      <c r="CW19" s="82">
        <v>1</v>
      </c>
      <c r="CX19" s="83"/>
      <c r="CY19" s="68"/>
    </row>
    <row r="20" spans="1:103" s="20" customFormat="1" ht="14.25" customHeight="1">
      <c r="A20" s="68">
        <v>17</v>
      </c>
      <c r="B20" s="69" t="s">
        <v>104</v>
      </c>
      <c r="C20" s="49">
        <v>-117.4</v>
      </c>
      <c r="D20" s="50">
        <v>959.8</v>
      </c>
      <c r="E20" s="60">
        <v>781.96</v>
      </c>
      <c r="F20" s="56">
        <v>0</v>
      </c>
      <c r="G20" s="57">
        <f t="shared" si="4"/>
        <v>-0.6601439496176341</v>
      </c>
      <c r="H20" s="26" t="s">
        <v>16</v>
      </c>
      <c r="I20" s="58">
        <v>1</v>
      </c>
      <c r="J20" s="59">
        <v>0</v>
      </c>
      <c r="K20" s="73">
        <v>989</v>
      </c>
      <c r="L20" s="60">
        <v>781.96</v>
      </c>
      <c r="M20" s="59">
        <v>0</v>
      </c>
      <c r="N20" s="75">
        <v>0</v>
      </c>
      <c r="O20" s="55" t="s">
        <v>18</v>
      </c>
      <c r="P20" s="76">
        <v>1</v>
      </c>
      <c r="Q20" s="61">
        <v>0</v>
      </c>
      <c r="R20" s="50">
        <v>0</v>
      </c>
      <c r="S20" s="62" t="e">
        <f t="shared" si="5"/>
        <v>#DIV/0!</v>
      </c>
      <c r="T20" s="26" t="s">
        <v>18</v>
      </c>
      <c r="U20" s="70">
        <v>1</v>
      </c>
      <c r="V20" s="72">
        <v>0</v>
      </c>
      <c r="W20" s="63">
        <v>1077.2</v>
      </c>
      <c r="X20" s="63">
        <v>46.9</v>
      </c>
      <c r="Y20" s="51">
        <f t="shared" si="11"/>
        <v>0</v>
      </c>
      <c r="Z20" s="71" t="s">
        <v>34</v>
      </c>
      <c r="AA20" s="70">
        <v>1</v>
      </c>
      <c r="AB20" s="50">
        <v>0</v>
      </c>
      <c r="AC20" s="64">
        <v>117.4</v>
      </c>
      <c r="AD20" s="50">
        <v>0</v>
      </c>
      <c r="AE20" s="62">
        <f t="shared" si="6"/>
        <v>0</v>
      </c>
      <c r="AF20" s="26" t="s">
        <v>18</v>
      </c>
      <c r="AG20" s="70">
        <v>1</v>
      </c>
      <c r="AH20" s="49">
        <v>612.8</v>
      </c>
      <c r="AI20" s="49">
        <v>731</v>
      </c>
      <c r="AJ20" s="65">
        <f t="shared" si="1"/>
        <v>83.83036935704514</v>
      </c>
      <c r="AK20" s="55" t="s">
        <v>18</v>
      </c>
      <c r="AL20" s="53">
        <v>1</v>
      </c>
      <c r="AM20" s="50">
        <v>0</v>
      </c>
      <c r="AN20" s="50">
        <v>177.9</v>
      </c>
      <c r="AO20" s="51">
        <v>0</v>
      </c>
      <c r="AP20" s="53">
        <v>0</v>
      </c>
      <c r="AQ20" s="50">
        <v>0</v>
      </c>
      <c r="AR20" s="50">
        <v>0</v>
      </c>
      <c r="AS20" s="50">
        <v>0</v>
      </c>
      <c r="AT20" s="50">
        <v>0</v>
      </c>
      <c r="AU20" s="52">
        <v>0</v>
      </c>
      <c r="AV20" s="52">
        <v>0</v>
      </c>
      <c r="AW20" s="54">
        <v>0</v>
      </c>
      <c r="AX20" s="50">
        <v>0</v>
      </c>
      <c r="AY20" s="50">
        <v>0</v>
      </c>
      <c r="AZ20" s="50">
        <v>0</v>
      </c>
      <c r="BA20" s="52">
        <v>0</v>
      </c>
      <c r="BB20" s="55" t="s">
        <v>66</v>
      </c>
      <c r="BC20" s="48">
        <v>1</v>
      </c>
      <c r="BD20" s="50">
        <v>123</v>
      </c>
      <c r="BE20" s="50">
        <v>1077.2</v>
      </c>
      <c r="BF20" s="51">
        <f t="shared" si="7"/>
        <v>0.11418492387671741</v>
      </c>
      <c r="BG20" s="70">
        <v>-1</v>
      </c>
      <c r="BH20" s="50">
        <v>177.9</v>
      </c>
      <c r="BI20" s="50">
        <v>227</v>
      </c>
      <c r="BJ20" s="62">
        <f t="shared" si="8"/>
        <v>0.7837004405286344</v>
      </c>
      <c r="BK20" s="70">
        <v>0</v>
      </c>
      <c r="BL20" s="50">
        <v>907.3</v>
      </c>
      <c r="BM20" s="50">
        <v>165.7</v>
      </c>
      <c r="BN20" s="50">
        <v>437.5</v>
      </c>
      <c r="BO20" s="50">
        <v>652.8</v>
      </c>
      <c r="BP20" s="62">
        <f t="shared" si="9"/>
        <v>2.1671178343949045</v>
      </c>
      <c r="BQ20" s="54">
        <v>0</v>
      </c>
      <c r="BR20" s="34"/>
      <c r="BS20" s="34"/>
      <c r="BT20" s="47"/>
      <c r="BU20" s="34"/>
      <c r="BV20" s="34"/>
      <c r="BW20" s="34"/>
      <c r="BX20" s="50">
        <v>0</v>
      </c>
      <c r="BY20" s="54">
        <v>0</v>
      </c>
      <c r="BZ20" s="34"/>
      <c r="CA20" s="34"/>
      <c r="CB20" s="34"/>
      <c r="CC20" s="34"/>
      <c r="CD20" s="34"/>
      <c r="CE20" s="34"/>
      <c r="CF20" s="50">
        <v>0</v>
      </c>
      <c r="CG20" s="54">
        <v>0</v>
      </c>
      <c r="CH20" s="66"/>
      <c r="CI20" s="66"/>
      <c r="CJ20" s="66"/>
      <c r="CK20" s="67"/>
      <c r="CL20" s="67"/>
      <c r="CM20" s="52"/>
      <c r="CN20" s="54"/>
      <c r="CO20" s="50">
        <v>0</v>
      </c>
      <c r="CP20" s="74">
        <v>1</v>
      </c>
      <c r="CQ20" s="50"/>
      <c r="CR20" s="48">
        <f t="shared" si="2"/>
        <v>1</v>
      </c>
      <c r="CS20" s="43"/>
      <c r="CT20" s="48">
        <f t="shared" si="3"/>
        <v>1</v>
      </c>
      <c r="CU20" s="77">
        <f t="shared" si="10"/>
        <v>9</v>
      </c>
      <c r="CV20" s="81">
        <v>1</v>
      </c>
      <c r="CW20" s="82"/>
      <c r="CX20" s="83"/>
      <c r="CY20" s="68"/>
    </row>
    <row r="21" spans="1:103" s="20" customFormat="1" ht="14.25" customHeight="1">
      <c r="A21" s="68">
        <v>18</v>
      </c>
      <c r="B21" s="69" t="s">
        <v>105</v>
      </c>
      <c r="C21" s="49">
        <v>-26.9</v>
      </c>
      <c r="D21" s="50">
        <v>946</v>
      </c>
      <c r="E21" s="60">
        <v>792.28</v>
      </c>
      <c r="F21" s="56">
        <v>0</v>
      </c>
      <c r="G21" s="57">
        <f t="shared" si="4"/>
        <v>-0.17499349466562578</v>
      </c>
      <c r="H21" s="26" t="s">
        <v>16</v>
      </c>
      <c r="I21" s="58">
        <v>1</v>
      </c>
      <c r="J21" s="59">
        <v>0</v>
      </c>
      <c r="K21" s="59">
        <v>952.2</v>
      </c>
      <c r="L21" s="60">
        <v>792.28</v>
      </c>
      <c r="M21" s="59">
        <v>0</v>
      </c>
      <c r="N21" s="75">
        <v>0</v>
      </c>
      <c r="O21" s="55" t="s">
        <v>18</v>
      </c>
      <c r="P21" s="76">
        <v>1</v>
      </c>
      <c r="Q21" s="61">
        <v>0</v>
      </c>
      <c r="R21" s="50">
        <v>0</v>
      </c>
      <c r="S21" s="62" t="e">
        <f t="shared" si="5"/>
        <v>#DIV/0!</v>
      </c>
      <c r="T21" s="26" t="s">
        <v>18</v>
      </c>
      <c r="U21" s="70">
        <v>1</v>
      </c>
      <c r="V21" s="72">
        <v>0</v>
      </c>
      <c r="W21" s="63">
        <v>972.9</v>
      </c>
      <c r="X21" s="63">
        <v>46.9</v>
      </c>
      <c r="Y21" s="51">
        <f t="shared" si="11"/>
        <v>0</v>
      </c>
      <c r="Z21" s="71" t="s">
        <v>34</v>
      </c>
      <c r="AA21" s="70">
        <v>1</v>
      </c>
      <c r="AB21" s="50">
        <v>0</v>
      </c>
      <c r="AC21" s="64">
        <v>26.9</v>
      </c>
      <c r="AD21" s="50">
        <v>0</v>
      </c>
      <c r="AE21" s="62">
        <f t="shared" si="6"/>
        <v>0</v>
      </c>
      <c r="AF21" s="26" t="s">
        <v>18</v>
      </c>
      <c r="AG21" s="70">
        <v>1</v>
      </c>
      <c r="AH21" s="49">
        <v>571.4</v>
      </c>
      <c r="AI21" s="49">
        <v>722</v>
      </c>
      <c r="AJ21" s="65">
        <f t="shared" si="1"/>
        <v>79.14127423822714</v>
      </c>
      <c r="AK21" s="55" t="s">
        <v>18</v>
      </c>
      <c r="AL21" s="53">
        <v>1</v>
      </c>
      <c r="AM21" s="50">
        <v>0</v>
      </c>
      <c r="AN21" s="50">
        <v>153.8</v>
      </c>
      <c r="AO21" s="51">
        <v>0</v>
      </c>
      <c r="AP21" s="53">
        <v>0</v>
      </c>
      <c r="AQ21" s="50">
        <v>0</v>
      </c>
      <c r="AR21" s="50">
        <v>0</v>
      </c>
      <c r="AS21" s="50">
        <v>0</v>
      </c>
      <c r="AT21" s="50">
        <v>0</v>
      </c>
      <c r="AU21" s="52">
        <v>0</v>
      </c>
      <c r="AV21" s="52">
        <v>0</v>
      </c>
      <c r="AW21" s="54">
        <v>0</v>
      </c>
      <c r="AX21" s="50">
        <v>0</v>
      </c>
      <c r="AY21" s="50">
        <v>0</v>
      </c>
      <c r="AZ21" s="50">
        <v>0</v>
      </c>
      <c r="BA21" s="52">
        <v>0</v>
      </c>
      <c r="BB21" s="55" t="s">
        <v>66</v>
      </c>
      <c r="BC21" s="48">
        <v>1</v>
      </c>
      <c r="BD21" s="50">
        <v>4</v>
      </c>
      <c r="BE21" s="50">
        <v>972.9</v>
      </c>
      <c r="BF21" s="51">
        <f t="shared" si="7"/>
        <v>0.004111419467571179</v>
      </c>
      <c r="BG21" s="70">
        <v>-1</v>
      </c>
      <c r="BH21" s="50">
        <v>153.8</v>
      </c>
      <c r="BI21" s="50">
        <v>160.9</v>
      </c>
      <c r="BJ21" s="62">
        <f t="shared" si="8"/>
        <v>0.9558732131758857</v>
      </c>
      <c r="BK21" s="70">
        <v>0</v>
      </c>
      <c r="BL21" s="50">
        <v>922</v>
      </c>
      <c r="BM21" s="50">
        <v>197.5</v>
      </c>
      <c r="BN21" s="50">
        <v>403.2</v>
      </c>
      <c r="BO21" s="50">
        <v>655.9</v>
      </c>
      <c r="BP21" s="62">
        <f t="shared" si="9"/>
        <v>2.2011777813146587</v>
      </c>
      <c r="BQ21" s="54">
        <v>0</v>
      </c>
      <c r="BR21" s="34"/>
      <c r="BS21" s="34"/>
      <c r="BT21" s="47"/>
      <c r="BU21" s="34"/>
      <c r="BV21" s="34"/>
      <c r="BW21" s="34"/>
      <c r="BX21" s="50">
        <v>0</v>
      </c>
      <c r="BY21" s="54">
        <v>0</v>
      </c>
      <c r="BZ21" s="34"/>
      <c r="CA21" s="34"/>
      <c r="CB21" s="34"/>
      <c r="CC21" s="34"/>
      <c r="CD21" s="34"/>
      <c r="CE21" s="34"/>
      <c r="CF21" s="50">
        <v>0</v>
      </c>
      <c r="CG21" s="54">
        <v>0</v>
      </c>
      <c r="CH21" s="66"/>
      <c r="CI21" s="66"/>
      <c r="CJ21" s="66"/>
      <c r="CK21" s="67"/>
      <c r="CL21" s="67"/>
      <c r="CM21" s="52"/>
      <c r="CN21" s="54"/>
      <c r="CO21" s="50">
        <v>0</v>
      </c>
      <c r="CP21" s="74">
        <v>1</v>
      </c>
      <c r="CQ21" s="50"/>
      <c r="CR21" s="48">
        <f t="shared" si="2"/>
        <v>1</v>
      </c>
      <c r="CS21" s="43"/>
      <c r="CT21" s="48">
        <f t="shared" si="3"/>
        <v>1</v>
      </c>
      <c r="CU21" s="77">
        <f t="shared" si="10"/>
        <v>9</v>
      </c>
      <c r="CV21" s="81">
        <v>1</v>
      </c>
      <c r="CW21" s="82"/>
      <c r="CX21" s="83"/>
      <c r="CY21" s="68"/>
    </row>
    <row r="22" spans="1:103" s="20" customFormat="1" ht="14.25" customHeight="1">
      <c r="A22" s="68">
        <v>19</v>
      </c>
      <c r="B22" s="69" t="s">
        <v>108</v>
      </c>
      <c r="C22" s="49">
        <v>56.7</v>
      </c>
      <c r="D22" s="50">
        <v>893.7</v>
      </c>
      <c r="E22" s="60">
        <v>546.22</v>
      </c>
      <c r="F22" s="56">
        <v>0</v>
      </c>
      <c r="G22" s="57">
        <f t="shared" si="4"/>
        <v>0.16317485898468975</v>
      </c>
      <c r="H22" s="26" t="s">
        <v>16</v>
      </c>
      <c r="I22" s="58">
        <v>0</v>
      </c>
      <c r="J22" s="59">
        <v>0</v>
      </c>
      <c r="K22" s="59">
        <v>811.4</v>
      </c>
      <c r="L22" s="60">
        <v>546.22</v>
      </c>
      <c r="M22" s="59">
        <v>0</v>
      </c>
      <c r="N22" s="75">
        <v>0</v>
      </c>
      <c r="O22" s="55" t="s">
        <v>18</v>
      </c>
      <c r="P22" s="76">
        <v>1</v>
      </c>
      <c r="Q22" s="61">
        <v>0</v>
      </c>
      <c r="R22" s="50">
        <v>0</v>
      </c>
      <c r="S22" s="62" t="e">
        <f t="shared" si="5"/>
        <v>#DIV/0!</v>
      </c>
      <c r="T22" s="26" t="s">
        <v>18</v>
      </c>
      <c r="U22" s="70">
        <v>1</v>
      </c>
      <c r="V22" s="72">
        <v>0</v>
      </c>
      <c r="W22" s="63">
        <v>836.9</v>
      </c>
      <c r="X22" s="63">
        <v>46.9</v>
      </c>
      <c r="Y22" s="51">
        <f t="shared" si="11"/>
        <v>0</v>
      </c>
      <c r="Z22" s="71" t="s">
        <v>34</v>
      </c>
      <c r="AA22" s="70">
        <v>1</v>
      </c>
      <c r="AB22" s="50">
        <v>0</v>
      </c>
      <c r="AC22" s="64">
        <v>0</v>
      </c>
      <c r="AD22" s="50">
        <v>0</v>
      </c>
      <c r="AE22" s="62" t="e">
        <f t="shared" si="6"/>
        <v>#DIV/0!</v>
      </c>
      <c r="AF22" s="26" t="s">
        <v>18</v>
      </c>
      <c r="AG22" s="70">
        <v>1</v>
      </c>
      <c r="AH22" s="49">
        <v>514</v>
      </c>
      <c r="AI22" s="49">
        <v>514</v>
      </c>
      <c r="AJ22" s="65">
        <f t="shared" si="1"/>
        <v>100</v>
      </c>
      <c r="AK22" s="55" t="s">
        <v>18</v>
      </c>
      <c r="AL22" s="53">
        <v>1</v>
      </c>
      <c r="AM22" s="50">
        <v>0</v>
      </c>
      <c r="AN22" s="50">
        <v>347.5</v>
      </c>
      <c r="AO22" s="51">
        <v>0</v>
      </c>
      <c r="AP22" s="53">
        <v>0</v>
      </c>
      <c r="AQ22" s="50">
        <v>0</v>
      </c>
      <c r="AR22" s="50">
        <v>0</v>
      </c>
      <c r="AS22" s="50">
        <v>0</v>
      </c>
      <c r="AT22" s="50">
        <v>0</v>
      </c>
      <c r="AU22" s="52">
        <v>0</v>
      </c>
      <c r="AV22" s="52">
        <v>0</v>
      </c>
      <c r="AW22" s="54">
        <v>0</v>
      </c>
      <c r="AX22" s="50">
        <v>0</v>
      </c>
      <c r="AY22" s="50">
        <v>0</v>
      </c>
      <c r="AZ22" s="50">
        <v>0</v>
      </c>
      <c r="BA22" s="52">
        <v>0</v>
      </c>
      <c r="BB22" s="55" t="s">
        <v>66</v>
      </c>
      <c r="BC22" s="48">
        <v>1</v>
      </c>
      <c r="BD22" s="50">
        <v>0</v>
      </c>
      <c r="BE22" s="50">
        <v>836.9</v>
      </c>
      <c r="BF22" s="51">
        <f t="shared" si="7"/>
        <v>0</v>
      </c>
      <c r="BG22" s="70">
        <v>-1</v>
      </c>
      <c r="BH22" s="50">
        <v>347.5</v>
      </c>
      <c r="BI22" s="50">
        <v>192.3</v>
      </c>
      <c r="BJ22" s="62">
        <f t="shared" si="8"/>
        <v>1.8070722828913155</v>
      </c>
      <c r="BK22" s="70">
        <v>-1</v>
      </c>
      <c r="BL22" s="50">
        <v>790</v>
      </c>
      <c r="BM22" s="50">
        <v>127</v>
      </c>
      <c r="BN22" s="50">
        <v>325.5</v>
      </c>
      <c r="BO22" s="50">
        <v>527.1</v>
      </c>
      <c r="BP22" s="62">
        <f t="shared" si="9"/>
        <v>2.419354838709677</v>
      </c>
      <c r="BQ22" s="54">
        <v>0</v>
      </c>
      <c r="BR22" s="34"/>
      <c r="BS22" s="34"/>
      <c r="BT22" s="47"/>
      <c r="BU22" s="34"/>
      <c r="BV22" s="34"/>
      <c r="BW22" s="34"/>
      <c r="BX22" s="50">
        <v>0</v>
      </c>
      <c r="BY22" s="54">
        <v>0</v>
      </c>
      <c r="BZ22" s="34"/>
      <c r="CA22" s="34"/>
      <c r="CB22" s="34"/>
      <c r="CC22" s="34"/>
      <c r="CD22" s="34"/>
      <c r="CE22" s="34"/>
      <c r="CF22" s="50">
        <v>0</v>
      </c>
      <c r="CG22" s="54">
        <v>0</v>
      </c>
      <c r="CH22" s="66"/>
      <c r="CI22" s="66"/>
      <c r="CJ22" s="66"/>
      <c r="CK22" s="67"/>
      <c r="CL22" s="67"/>
      <c r="CM22" s="52"/>
      <c r="CN22" s="54"/>
      <c r="CO22" s="50">
        <v>0</v>
      </c>
      <c r="CP22" s="74">
        <v>1</v>
      </c>
      <c r="CQ22" s="50"/>
      <c r="CR22" s="48">
        <f t="shared" si="2"/>
        <v>1</v>
      </c>
      <c r="CS22" s="43"/>
      <c r="CT22" s="48">
        <f t="shared" si="3"/>
        <v>1</v>
      </c>
      <c r="CU22" s="77">
        <f t="shared" si="10"/>
        <v>7</v>
      </c>
      <c r="CV22" s="81"/>
      <c r="CW22" s="82"/>
      <c r="CX22" s="83">
        <v>1</v>
      </c>
      <c r="CY22" s="68"/>
    </row>
    <row r="23" spans="1:103" s="20" customFormat="1" ht="14.25" customHeight="1">
      <c r="A23" s="68">
        <v>20</v>
      </c>
      <c r="B23" s="69" t="s">
        <v>106</v>
      </c>
      <c r="C23" s="49">
        <v>78.7</v>
      </c>
      <c r="D23" s="50">
        <v>3252</v>
      </c>
      <c r="E23" s="60">
        <v>2092.43</v>
      </c>
      <c r="F23" s="56">
        <v>0</v>
      </c>
      <c r="G23" s="57">
        <f t="shared" si="4"/>
        <v>0.06786998628802056</v>
      </c>
      <c r="H23" s="26" t="s">
        <v>16</v>
      </c>
      <c r="I23" s="58">
        <v>0</v>
      </c>
      <c r="J23" s="59">
        <v>0</v>
      </c>
      <c r="K23" s="59">
        <v>3151.9</v>
      </c>
      <c r="L23" s="60">
        <v>2092.43</v>
      </c>
      <c r="M23" s="59">
        <v>0</v>
      </c>
      <c r="N23" s="75">
        <v>0</v>
      </c>
      <c r="O23" s="55" t="s">
        <v>18</v>
      </c>
      <c r="P23" s="76">
        <v>1</v>
      </c>
      <c r="Q23" s="61">
        <v>0</v>
      </c>
      <c r="R23" s="50">
        <v>0</v>
      </c>
      <c r="S23" s="62" t="e">
        <f t="shared" si="5"/>
        <v>#DIV/0!</v>
      </c>
      <c r="T23" s="26" t="s">
        <v>18</v>
      </c>
      <c r="U23" s="70">
        <v>1</v>
      </c>
      <c r="V23" s="72">
        <v>0</v>
      </c>
      <c r="W23" s="63">
        <v>3173.2</v>
      </c>
      <c r="X23" s="63">
        <v>48.4</v>
      </c>
      <c r="Y23" s="51">
        <f t="shared" si="11"/>
        <v>0</v>
      </c>
      <c r="Z23" s="71" t="s">
        <v>34</v>
      </c>
      <c r="AA23" s="70">
        <v>1</v>
      </c>
      <c r="AB23" s="50">
        <v>0</v>
      </c>
      <c r="AC23" s="64">
        <v>0</v>
      </c>
      <c r="AD23" s="50">
        <v>0</v>
      </c>
      <c r="AE23" s="62" t="e">
        <f t="shared" si="6"/>
        <v>#DIV/0!</v>
      </c>
      <c r="AF23" s="26" t="s">
        <v>18</v>
      </c>
      <c r="AG23" s="70">
        <v>1</v>
      </c>
      <c r="AH23" s="49">
        <v>962.8</v>
      </c>
      <c r="AI23" s="49">
        <v>984</v>
      </c>
      <c r="AJ23" s="65">
        <f t="shared" si="1"/>
        <v>97.84552845528455</v>
      </c>
      <c r="AK23" s="55" t="s">
        <v>18</v>
      </c>
      <c r="AL23" s="53">
        <v>1</v>
      </c>
      <c r="AM23" s="50">
        <v>0</v>
      </c>
      <c r="AN23" s="50">
        <v>1159.6</v>
      </c>
      <c r="AO23" s="51">
        <v>0</v>
      </c>
      <c r="AP23" s="53">
        <v>0</v>
      </c>
      <c r="AQ23" s="50">
        <v>0</v>
      </c>
      <c r="AR23" s="50">
        <v>0</v>
      </c>
      <c r="AS23" s="50">
        <v>0</v>
      </c>
      <c r="AT23" s="50">
        <v>0</v>
      </c>
      <c r="AU23" s="52">
        <v>0</v>
      </c>
      <c r="AV23" s="52">
        <v>0</v>
      </c>
      <c r="AW23" s="54">
        <v>0</v>
      </c>
      <c r="AX23" s="50">
        <v>0</v>
      </c>
      <c r="AY23" s="50">
        <v>0</v>
      </c>
      <c r="AZ23" s="50">
        <v>0</v>
      </c>
      <c r="BA23" s="52">
        <v>0</v>
      </c>
      <c r="BB23" s="55" t="s">
        <v>66</v>
      </c>
      <c r="BC23" s="48">
        <v>1</v>
      </c>
      <c r="BD23" s="50">
        <v>0</v>
      </c>
      <c r="BE23" s="50">
        <v>3173.2</v>
      </c>
      <c r="BF23" s="51">
        <f t="shared" si="7"/>
        <v>0</v>
      </c>
      <c r="BG23" s="70">
        <v>-1</v>
      </c>
      <c r="BH23" s="50">
        <v>1159.6</v>
      </c>
      <c r="BI23" s="50">
        <v>1100.7</v>
      </c>
      <c r="BJ23" s="62">
        <f t="shared" si="8"/>
        <v>1.0535114018351956</v>
      </c>
      <c r="BK23" s="70">
        <v>-1</v>
      </c>
      <c r="BL23" s="50">
        <v>3124.8</v>
      </c>
      <c r="BM23" s="50">
        <v>749.4</v>
      </c>
      <c r="BN23" s="50">
        <v>1485.3</v>
      </c>
      <c r="BO23" s="50">
        <v>1995.6</v>
      </c>
      <c r="BP23" s="62">
        <f t="shared" si="9"/>
        <v>2.2160130487199496</v>
      </c>
      <c r="BQ23" s="54">
        <v>0</v>
      </c>
      <c r="BR23" s="34"/>
      <c r="BS23" s="34"/>
      <c r="BT23" s="47"/>
      <c r="BU23" s="34"/>
      <c r="BV23" s="34"/>
      <c r="BW23" s="34"/>
      <c r="BX23" s="50">
        <v>0</v>
      </c>
      <c r="BY23" s="54">
        <v>0</v>
      </c>
      <c r="BZ23" s="34"/>
      <c r="CA23" s="34"/>
      <c r="CB23" s="34"/>
      <c r="CC23" s="34"/>
      <c r="CD23" s="34"/>
      <c r="CE23" s="34"/>
      <c r="CF23" s="50">
        <v>0</v>
      </c>
      <c r="CG23" s="54">
        <v>0</v>
      </c>
      <c r="CH23" s="66"/>
      <c r="CI23" s="66"/>
      <c r="CJ23" s="66"/>
      <c r="CK23" s="67"/>
      <c r="CL23" s="67"/>
      <c r="CM23" s="52"/>
      <c r="CN23" s="54"/>
      <c r="CO23" s="50">
        <v>0</v>
      </c>
      <c r="CP23" s="74">
        <v>1</v>
      </c>
      <c r="CQ23" s="50"/>
      <c r="CR23" s="48">
        <f t="shared" si="2"/>
        <v>1</v>
      </c>
      <c r="CS23" s="43"/>
      <c r="CT23" s="48">
        <f t="shared" si="3"/>
        <v>1</v>
      </c>
      <c r="CU23" s="77">
        <f t="shared" si="10"/>
        <v>7</v>
      </c>
      <c r="CV23" s="81"/>
      <c r="CW23" s="82"/>
      <c r="CX23" s="83">
        <v>1</v>
      </c>
      <c r="CY23" s="68"/>
    </row>
    <row r="24" spans="1:103" s="20" customFormat="1" ht="14.25" customHeight="1">
      <c r="A24" s="68">
        <v>21</v>
      </c>
      <c r="B24" s="69" t="s">
        <v>107</v>
      </c>
      <c r="C24" s="49">
        <v>-6.7</v>
      </c>
      <c r="D24" s="50">
        <v>2338.5</v>
      </c>
      <c r="E24" s="60">
        <v>1533.35</v>
      </c>
      <c r="F24" s="56">
        <v>0</v>
      </c>
      <c r="G24" s="57">
        <f t="shared" si="4"/>
        <v>-0.00832143078929392</v>
      </c>
      <c r="H24" s="26" t="s">
        <v>16</v>
      </c>
      <c r="I24" s="58">
        <v>1</v>
      </c>
      <c r="J24" s="59">
        <v>0</v>
      </c>
      <c r="K24" s="59">
        <v>2370.9</v>
      </c>
      <c r="L24" s="60">
        <v>1533.35</v>
      </c>
      <c r="M24" s="59">
        <v>0</v>
      </c>
      <c r="N24" s="75">
        <v>0</v>
      </c>
      <c r="O24" s="55" t="s">
        <v>18</v>
      </c>
      <c r="P24" s="76">
        <v>1</v>
      </c>
      <c r="Q24" s="61">
        <v>0</v>
      </c>
      <c r="R24" s="50">
        <v>0</v>
      </c>
      <c r="S24" s="62" t="e">
        <f t="shared" si="5"/>
        <v>#DIV/0!</v>
      </c>
      <c r="T24" s="26" t="s">
        <v>18</v>
      </c>
      <c r="U24" s="70">
        <v>1</v>
      </c>
      <c r="V24" s="72">
        <v>0</v>
      </c>
      <c r="W24" s="63">
        <v>2345.2</v>
      </c>
      <c r="X24" s="63">
        <v>46.9</v>
      </c>
      <c r="Y24" s="51">
        <f t="shared" si="11"/>
        <v>0</v>
      </c>
      <c r="Z24" s="71" t="s">
        <v>34</v>
      </c>
      <c r="AA24" s="70">
        <v>1</v>
      </c>
      <c r="AB24" s="50">
        <v>0</v>
      </c>
      <c r="AC24" s="64">
        <v>6.6</v>
      </c>
      <c r="AD24" s="50">
        <v>0</v>
      </c>
      <c r="AE24" s="62">
        <f t="shared" si="6"/>
        <v>0</v>
      </c>
      <c r="AF24" s="26" t="s">
        <v>18</v>
      </c>
      <c r="AG24" s="70">
        <v>1</v>
      </c>
      <c r="AH24" s="49">
        <v>926</v>
      </c>
      <c r="AI24" s="49">
        <v>926</v>
      </c>
      <c r="AJ24" s="65">
        <f t="shared" si="1"/>
        <v>100</v>
      </c>
      <c r="AK24" s="55" t="s">
        <v>18</v>
      </c>
      <c r="AL24" s="53">
        <v>1</v>
      </c>
      <c r="AM24" s="50">
        <v>0</v>
      </c>
      <c r="AN24" s="50">
        <v>805.2</v>
      </c>
      <c r="AO24" s="51">
        <v>0</v>
      </c>
      <c r="AP24" s="53">
        <v>0</v>
      </c>
      <c r="AQ24" s="50">
        <v>0</v>
      </c>
      <c r="AR24" s="50">
        <v>0</v>
      </c>
      <c r="AS24" s="50">
        <v>0</v>
      </c>
      <c r="AT24" s="50">
        <v>0</v>
      </c>
      <c r="AU24" s="52">
        <v>0</v>
      </c>
      <c r="AV24" s="52">
        <v>0</v>
      </c>
      <c r="AW24" s="54">
        <v>0</v>
      </c>
      <c r="AX24" s="50">
        <v>0</v>
      </c>
      <c r="AY24" s="50">
        <v>0</v>
      </c>
      <c r="AZ24" s="50">
        <v>0</v>
      </c>
      <c r="BA24" s="52">
        <v>0</v>
      </c>
      <c r="BB24" s="55" t="s">
        <v>66</v>
      </c>
      <c r="BC24" s="48">
        <v>1</v>
      </c>
      <c r="BD24" s="50">
        <v>200.9</v>
      </c>
      <c r="BE24" s="50">
        <v>2345.2</v>
      </c>
      <c r="BF24" s="51">
        <f t="shared" si="7"/>
        <v>0.08566433566433568</v>
      </c>
      <c r="BG24" s="70">
        <v>-1</v>
      </c>
      <c r="BH24" s="50">
        <v>642.3</v>
      </c>
      <c r="BI24" s="50">
        <v>465.1</v>
      </c>
      <c r="BJ24" s="62">
        <f t="shared" si="8"/>
        <v>1.3809933347667167</v>
      </c>
      <c r="BK24" s="70">
        <v>-1</v>
      </c>
      <c r="BL24" s="50">
        <v>2290.7</v>
      </c>
      <c r="BM24" s="50">
        <v>291.1</v>
      </c>
      <c r="BN24" s="50">
        <v>1022.9</v>
      </c>
      <c r="BO24" s="50">
        <v>1350.5</v>
      </c>
      <c r="BP24" s="62">
        <f t="shared" si="9"/>
        <v>2.5791330455995496</v>
      </c>
      <c r="BQ24" s="54">
        <v>0</v>
      </c>
      <c r="BR24" s="34"/>
      <c r="BS24" s="34"/>
      <c r="BT24" s="47"/>
      <c r="BU24" s="34"/>
      <c r="BV24" s="34"/>
      <c r="BW24" s="34"/>
      <c r="BX24" s="50">
        <v>0</v>
      </c>
      <c r="BY24" s="54">
        <v>0</v>
      </c>
      <c r="BZ24" s="34"/>
      <c r="CA24" s="34"/>
      <c r="CB24" s="34"/>
      <c r="CC24" s="34"/>
      <c r="CD24" s="34"/>
      <c r="CE24" s="34"/>
      <c r="CF24" s="50">
        <v>0</v>
      </c>
      <c r="CG24" s="54">
        <v>0</v>
      </c>
      <c r="CH24" s="66"/>
      <c r="CI24" s="66"/>
      <c r="CJ24" s="66"/>
      <c r="CK24" s="67"/>
      <c r="CL24" s="67"/>
      <c r="CM24" s="52"/>
      <c r="CN24" s="54"/>
      <c r="CO24" s="50">
        <v>0</v>
      </c>
      <c r="CP24" s="74">
        <v>1</v>
      </c>
      <c r="CQ24" s="50"/>
      <c r="CR24" s="48">
        <f t="shared" si="2"/>
        <v>1</v>
      </c>
      <c r="CS24" s="43"/>
      <c r="CT24" s="48">
        <f t="shared" si="3"/>
        <v>1</v>
      </c>
      <c r="CU24" s="77">
        <f t="shared" si="10"/>
        <v>8</v>
      </c>
      <c r="CV24" s="81"/>
      <c r="CW24" s="82">
        <v>1</v>
      </c>
      <c r="CX24" s="83"/>
      <c r="CY24" s="68"/>
    </row>
    <row r="25" spans="100:103" ht="12.75">
      <c r="CV25" s="78">
        <f>SUM(CV4:CV24)</f>
        <v>8</v>
      </c>
      <c r="CW25" s="79">
        <f>SUM(CW4:CW24)</f>
        <v>6</v>
      </c>
      <c r="CX25" s="80">
        <f>SUM(CX4:CX24)</f>
        <v>6</v>
      </c>
      <c r="CY25" s="6">
        <f>SUM(CY4:CY24)</f>
        <v>1</v>
      </c>
    </row>
  </sheetData>
  <sheetProtection/>
  <autoFilter ref="B3:CT24"/>
  <mergeCells count="21">
    <mergeCell ref="BH2:BK2"/>
    <mergeCell ref="Q2:U2"/>
    <mergeCell ref="AH2:AK2"/>
    <mergeCell ref="B2:B3"/>
    <mergeCell ref="AB2:AG2"/>
    <mergeCell ref="AX2:BC2"/>
    <mergeCell ref="AQ2:AW2"/>
    <mergeCell ref="AM2:AP2"/>
    <mergeCell ref="BL2:BQ2"/>
    <mergeCell ref="C2:I2"/>
    <mergeCell ref="J2:P2"/>
    <mergeCell ref="BD2:BG2"/>
    <mergeCell ref="V2:AA2"/>
    <mergeCell ref="BR2:BW2"/>
    <mergeCell ref="BZ2:CE2"/>
    <mergeCell ref="CS2:CT2"/>
    <mergeCell ref="CQ2:CR2"/>
    <mergeCell ref="CO2:CP2"/>
    <mergeCell ref="CF2:CG2"/>
    <mergeCell ref="BX2:BY2"/>
    <mergeCell ref="CH2:CN2"/>
  </mergeCells>
  <printOptions/>
  <pageMargins left="0.23" right="0.19" top="0.19" bottom="0.16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budget4</cp:lastModifiedBy>
  <cp:lastPrinted>2012-03-22T13:24:07Z</cp:lastPrinted>
  <dcterms:created xsi:type="dcterms:W3CDTF">2009-01-27T10:52:16Z</dcterms:created>
  <dcterms:modified xsi:type="dcterms:W3CDTF">2012-04-03T07:37:06Z</dcterms:modified>
  <cp:category/>
  <cp:version/>
  <cp:contentType/>
  <cp:contentStatus/>
</cp:coreProperties>
</file>