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4240" windowHeight="13740"/>
  </bookViews>
  <sheets>
    <sheet name="Отчет" sheetId="1" r:id="rId1"/>
  </sheets>
  <calcPr calcId="125725" refMode="R1C1"/>
</workbook>
</file>

<file path=xl/calcChain.xml><?xml version="1.0" encoding="utf-8"?>
<calcChain xmlns="http://schemas.openxmlformats.org/spreadsheetml/2006/main">
  <c r="E42" i="1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9"/>
  <c r="A9"/>
  <c r="E8"/>
  <c r="D8"/>
  <c r="C8"/>
  <c r="A8"/>
</calcChain>
</file>

<file path=xl/sharedStrings.xml><?xml version="1.0" encoding="utf-8"?>
<sst xmlns="http://schemas.openxmlformats.org/spreadsheetml/2006/main" count="39" uniqueCount="38">
  <si>
    <t>Итоговый финансовый отчет о поступлении и расходовании средств избирательного фонда  кандидата
Скопин Михаил Олегович                     № 40810810427009000012
Подразделение №8612/0300 Кировского отделения ПАО Сбербанк г.Котельнич, ул.Советская, 108
 </t>
  </si>
  <si>
    <t>Дополнительные выборы депутата Законодательного Собрания Кировской области седьмого созыва по Котельничскому одномандатному избирательному округу № 9</t>
  </si>
  <si>
    <t>Кировская область</t>
  </si>
  <si>
    <t>Котельничский (№ 9)</t>
  </si>
  <si>
    <t>По состоянию на 20.09.2023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</si>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</sst>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workbookViewId="0">
      <selection activeCell="A2" sqref="A2:E2"/>
    </sheetView>
  </sheetViews>
  <sheetFormatPr defaultRowHeight="15"/>
  <cols>
    <col min="1" max="1" width="10.7109375" customWidth="1"/>
    <col min="2" max="4" width="22.140625" customWidth="1"/>
    <col min="5" max="5" width="55.42578125" customWidth="1"/>
  </cols>
  <sheetData>
    <row r="1" spans="1:5" ht="15" customHeight="1">
      <c r="E1" s="1"/>
    </row>
    <row r="2" spans="1:5" ht="150" customHeight="1">
      <c r="A2" s="10" t="s">
        <v>0</v>
      </c>
      <c r="B2" s="10"/>
      <c r="C2" s="10"/>
      <c r="D2" s="10"/>
      <c r="E2" s="10"/>
    </row>
    <row r="3" spans="1:5" ht="15.75">
      <c r="A3" s="11" t="s">
        <v>1</v>
      </c>
      <c r="B3" s="11"/>
      <c r="C3" s="11"/>
      <c r="D3" s="11"/>
      <c r="E3" s="11"/>
    </row>
    <row r="4" spans="1:5" ht="15.75">
      <c r="A4" s="11" t="s">
        <v>2</v>
      </c>
      <c r="B4" s="11"/>
      <c r="C4" s="11"/>
      <c r="D4" s="11"/>
      <c r="E4" s="11"/>
    </row>
    <row r="5" spans="1:5" ht="15.75">
      <c r="A5" s="11" t="s">
        <v>3</v>
      </c>
      <c r="B5" s="11"/>
      <c r="C5" s="11"/>
      <c r="D5" s="11"/>
      <c r="E5" s="11"/>
    </row>
    <row r="6" spans="1:5">
      <c r="E6" s="2" t="s">
        <v>4</v>
      </c>
    </row>
    <row r="7" spans="1:5">
      <c r="E7" s="2" t="s">
        <v>5</v>
      </c>
    </row>
    <row r="8" spans="1:5">
      <c r="A8" s="12" t="str">
        <f t="shared" ref="A8" si="0">"Строка финансового отчета"</f>
        <v>Строка финансового отчета</v>
      </c>
      <c r="B8" s="9"/>
      <c r="C8" s="13" t="str">
        <f t="shared" ref="C8" si="1">"Шифр строки"</f>
        <v>Шифр строки</v>
      </c>
      <c r="D8" s="13" t="str">
        <f t="shared" ref="D8" si="2">"Сумма"</f>
        <v>Сумма</v>
      </c>
      <c r="E8" s="13" t="str">
        <f t="shared" ref="E8" si="3">"Примечание"</f>
        <v>Примечание</v>
      </c>
    </row>
    <row r="9" spans="1:5">
      <c r="A9" s="3" t="str">
        <f>""</f>
        <v/>
      </c>
      <c r="B9" s="3" t="str">
        <f>""</f>
        <v/>
      </c>
      <c r="C9" s="14"/>
      <c r="D9" s="14"/>
      <c r="E9" s="14"/>
    </row>
    <row r="10" spans="1:5">
      <c r="A10" s="8" t="s">
        <v>6</v>
      </c>
      <c r="B10" s="9"/>
      <c r="C10" s="3" t="str">
        <f>"2"</f>
        <v>2</v>
      </c>
      <c r="D10" s="3" t="str">
        <f>"3"</f>
        <v>3</v>
      </c>
      <c r="E10" s="3" t="str">
        <f>"4"</f>
        <v>4</v>
      </c>
    </row>
    <row r="11" spans="1:5" ht="38.25">
      <c r="A11" s="4" t="s">
        <v>6</v>
      </c>
      <c r="B11" s="5" t="str">
        <f>"1. Поступило средств в избирательный фонд, всего"</f>
        <v>1. Поступило средств в избирательный фонд, всего</v>
      </c>
      <c r="C11" s="6" t="str">
        <f>"1"</f>
        <v>1</v>
      </c>
      <c r="D11" s="7" t="str">
        <f>"200000"</f>
        <v>200000</v>
      </c>
      <c r="E11" s="5" t="str">
        <f>""</f>
        <v/>
      </c>
    </row>
    <row r="12" spans="1:5" ht="51">
      <c r="A12" s="4" t="s">
        <v>7</v>
      </c>
      <c r="B12" s="5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6" t="str">
        <f>"2"</f>
        <v>2</v>
      </c>
      <c r="D12" s="7" t="str">
        <f>"200000"</f>
        <v>200000</v>
      </c>
      <c r="E12" s="5" t="str">
        <f>""</f>
        <v/>
      </c>
    </row>
    <row r="13" spans="1:5" ht="38.25">
      <c r="A13" s="4" t="s">
        <v>8</v>
      </c>
      <c r="B13" s="5" t="str">
        <f>"1.1.1 Собственные средства избирательного объединения, кандидата"</f>
        <v>1.1.1 Собственные средства избирательного объединения, кандидата</v>
      </c>
      <c r="C13" s="6" t="str">
        <f>"3"</f>
        <v>3</v>
      </c>
      <c r="D13" s="7" t="str">
        <f>"0"</f>
        <v>0</v>
      </c>
      <c r="E13" s="5" t="str">
        <f>""</f>
        <v/>
      </c>
    </row>
    <row r="14" spans="1:5" ht="63.75">
      <c r="A14" s="4" t="s">
        <v>9</v>
      </c>
      <c r="B14" s="5" t="str">
        <f>"1.1.2 Средства, выделенные кандидату выдвинувшим его избирательным объединением"</f>
        <v>1.1.2 Средства, выделенные кандидату выдвинувшим его избирательным объединением</v>
      </c>
      <c r="C14" s="6" t="str">
        <f>"4"</f>
        <v>4</v>
      </c>
      <c r="D14" s="7" t="str">
        <f>"200000"</f>
        <v>200000</v>
      </c>
      <c r="E14" s="5" t="str">
        <f>""</f>
        <v/>
      </c>
    </row>
    <row r="15" spans="1:5" ht="25.5">
      <c r="A15" s="4" t="s">
        <v>10</v>
      </c>
      <c r="B15" s="5" t="str">
        <f>"1.1.3 Добровольные пожертвования граждан"</f>
        <v>1.1.3 Добровольные пожертвования граждан</v>
      </c>
      <c r="C15" s="6" t="str">
        <f>"5"</f>
        <v>5</v>
      </c>
      <c r="D15" s="7" t="str">
        <f t="shared" ref="D15:D28" si="4">"0"</f>
        <v>0</v>
      </c>
      <c r="E15" s="5" t="str">
        <f>""</f>
        <v/>
      </c>
    </row>
    <row r="16" spans="1:5" ht="38.25">
      <c r="A16" s="4" t="s">
        <v>11</v>
      </c>
      <c r="B16" s="5" t="str">
        <f>"1.1.4 Добровольные пожертвования юридических лиц"</f>
        <v>1.1.4 Добровольные пожертвования юридических лиц</v>
      </c>
      <c r="C16" s="6" t="str">
        <f>"6"</f>
        <v>6</v>
      </c>
      <c r="D16" s="7" t="str">
        <f t="shared" si="4"/>
        <v>0</v>
      </c>
      <c r="E16" s="5" t="str">
        <f>""</f>
        <v/>
      </c>
    </row>
    <row r="17" spans="1:5" ht="63.75">
      <c r="A17" s="4" t="s">
        <v>12</v>
      </c>
      <c r="B17" s="5" t="str">
        <f>"1.2 Поступило в избирательный фонд денежных средств с нарушением установленного порядка"</f>
        <v>1.2 Поступило в избирательный фонд денежных средств с нарушением установленного порядка</v>
      </c>
      <c r="C17" s="6" t="str">
        <f>"7"</f>
        <v>7</v>
      </c>
      <c r="D17" s="7" t="str">
        <f t="shared" si="4"/>
        <v>0</v>
      </c>
      <c r="E17" s="5" t="str">
        <f>""</f>
        <v/>
      </c>
    </row>
    <row r="18" spans="1:5" ht="38.25">
      <c r="A18" s="4" t="s">
        <v>13</v>
      </c>
      <c r="B18" s="5" t="str">
        <f>"1.2.1 Собственные средства избирательного объединения"</f>
        <v>1.2.1 Собственные средства избирательного объединения</v>
      </c>
      <c r="C18" s="6" t="str">
        <f>"8"</f>
        <v>8</v>
      </c>
      <c r="D18" s="7" t="str">
        <f t="shared" si="4"/>
        <v>0</v>
      </c>
      <c r="E18" s="5" t="str">
        <f>""</f>
        <v/>
      </c>
    </row>
    <row r="19" spans="1:5" ht="63.75">
      <c r="A19" s="4" t="s">
        <v>14</v>
      </c>
      <c r="B19" s="5" t="str">
        <f>"1.2.2 Средства, выделенные кандидату выдвинувшим его избирательным объединением"</f>
        <v>1.2.2 Средства, выделенные кандидату выдвинувшим его избирательным объединением</v>
      </c>
      <c r="C19" s="6" t="str">
        <f>"9"</f>
        <v>9</v>
      </c>
      <c r="D19" s="7" t="str">
        <f t="shared" si="4"/>
        <v>0</v>
      </c>
      <c r="E19" s="5" t="str">
        <f>""</f>
        <v/>
      </c>
    </row>
    <row r="20" spans="1:5" ht="25.5">
      <c r="A20" s="4" t="s">
        <v>15</v>
      </c>
      <c r="B20" s="5" t="str">
        <f>"1.2.3 Добровольные пожертвования граждан"</f>
        <v>1.2.3 Добровольные пожертвования граждан</v>
      </c>
      <c r="C20" s="6" t="str">
        <f>"10"</f>
        <v>10</v>
      </c>
      <c r="D20" s="7" t="str">
        <f t="shared" si="4"/>
        <v>0</v>
      </c>
      <c r="E20" s="5" t="str">
        <f>""</f>
        <v/>
      </c>
    </row>
    <row r="21" spans="1:5" ht="38.25">
      <c r="A21" s="4" t="s">
        <v>16</v>
      </c>
      <c r="B21" s="5" t="str">
        <f>"1.2.4 Добровольные пожертвования юридических лиц"</f>
        <v>1.2.4 Добровольные пожертвования юридических лиц</v>
      </c>
      <c r="C21" s="6" t="str">
        <f>"11"</f>
        <v>11</v>
      </c>
      <c r="D21" s="7" t="str">
        <f t="shared" si="4"/>
        <v>0</v>
      </c>
      <c r="E21" s="5" t="str">
        <f>""</f>
        <v/>
      </c>
    </row>
    <row r="22" spans="1:5" ht="51">
      <c r="A22" s="4" t="s">
        <v>17</v>
      </c>
      <c r="B22" s="5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6" t="str">
        <f>"12"</f>
        <v>12</v>
      </c>
      <c r="D22" s="7" t="str">
        <f t="shared" si="4"/>
        <v>0</v>
      </c>
      <c r="E22" s="5" t="str">
        <f>""</f>
        <v/>
      </c>
    </row>
    <row r="23" spans="1:5" ht="25.5">
      <c r="A23" s="4" t="s">
        <v>18</v>
      </c>
      <c r="B23" s="5" t="str">
        <f>"2.1 Перечислено в доход бюджета"</f>
        <v>2.1 Перечислено в доход бюджета</v>
      </c>
      <c r="C23" s="6" t="str">
        <f>"13"</f>
        <v>13</v>
      </c>
      <c r="D23" s="7" t="str">
        <f t="shared" si="4"/>
        <v>0</v>
      </c>
      <c r="E23" s="5" t="str">
        <f>""</f>
        <v/>
      </c>
    </row>
    <row r="24" spans="1:5" ht="51">
      <c r="A24" s="4" t="s">
        <v>19</v>
      </c>
      <c r="B24" s="5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4" s="6" t="str">
        <f>"14"</f>
        <v>14</v>
      </c>
      <c r="D24" s="7" t="str">
        <f t="shared" si="4"/>
        <v>0</v>
      </c>
      <c r="E24" s="5" t="str">
        <f>""</f>
        <v/>
      </c>
    </row>
    <row r="25" spans="1:5" ht="89.25">
      <c r="A25" s="4" t="s">
        <v>20</v>
      </c>
      <c r="B25" s="5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5" s="6" t="str">
        <f>"15"</f>
        <v>15</v>
      </c>
      <c r="D25" s="7" t="str">
        <f t="shared" si="4"/>
        <v>0</v>
      </c>
      <c r="E25" s="5" t="str">
        <f>""</f>
        <v/>
      </c>
    </row>
    <row r="26" spans="1:5" ht="89.25">
      <c r="A26" s="4" t="s">
        <v>21</v>
      </c>
      <c r="B26" s="5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6" s="6" t="str">
        <f>"16"</f>
        <v>16</v>
      </c>
      <c r="D26" s="7" t="str">
        <f t="shared" si="4"/>
        <v>0</v>
      </c>
      <c r="E26" s="5" t="str">
        <f>""</f>
        <v/>
      </c>
    </row>
    <row r="27" spans="1:5" ht="51">
      <c r="A27" s="4" t="s">
        <v>22</v>
      </c>
      <c r="B27" s="5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7" s="6" t="str">
        <f>"17"</f>
        <v>17</v>
      </c>
      <c r="D27" s="7" t="str">
        <f t="shared" si="4"/>
        <v>0</v>
      </c>
      <c r="E27" s="5" t="str">
        <f>""</f>
        <v/>
      </c>
    </row>
    <row r="28" spans="1:5" ht="38.25">
      <c r="A28" s="4" t="s">
        <v>23</v>
      </c>
      <c r="B28" s="5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28" s="6" t="str">
        <f>"18"</f>
        <v>18</v>
      </c>
      <c r="D28" s="7" t="str">
        <f t="shared" si="4"/>
        <v>0</v>
      </c>
      <c r="E28" s="5" t="str">
        <f>""</f>
        <v/>
      </c>
    </row>
    <row r="29" spans="1:5" ht="25.5">
      <c r="A29" s="4" t="s">
        <v>24</v>
      </c>
      <c r="B29" s="5" t="str">
        <f>"3 Израсходовано средств, всего"</f>
        <v>3 Израсходовано средств, всего</v>
      </c>
      <c r="C29" s="6" t="str">
        <f>"19"</f>
        <v>19</v>
      </c>
      <c r="D29" s="7" t="str">
        <f>"199994"</f>
        <v>199994</v>
      </c>
      <c r="E29" s="5" t="str">
        <f>""</f>
        <v/>
      </c>
    </row>
    <row r="30" spans="1:5" ht="51">
      <c r="A30" s="4" t="s">
        <v>25</v>
      </c>
      <c r="B30" s="5" t="str">
        <f>"3.1 На организацию сбора подписей избирателей в поддержку выдвижения кандидата"</f>
        <v>3.1 На организацию сбора подписей избирателей в поддержку выдвижения кандидата</v>
      </c>
      <c r="C30" s="6" t="str">
        <f>"20"</f>
        <v>20</v>
      </c>
      <c r="D30" s="7" t="str">
        <f t="shared" ref="D30:D35" si="5">"0"</f>
        <v>0</v>
      </c>
      <c r="E30" s="5" t="str">
        <f>""</f>
        <v/>
      </c>
    </row>
    <row r="31" spans="1:5" ht="89.25">
      <c r="A31" s="4" t="s">
        <v>26</v>
      </c>
      <c r="B31" s="5" t="str">
        <f>"3.1.1 На оплату изготовления подписных листов (подтверждается прилагаемыми копиями соответствующих первичных финансовых документов об оплате)"</f>
        <v>3.1.1 На оплату изготовления подписных листов (подтверждается прилагаемыми копиями соответствующих первичных финансовых документов об оплате)</v>
      </c>
      <c r="C31" s="6" t="str">
        <f>"21"</f>
        <v>21</v>
      </c>
      <c r="D31" s="7" t="str">
        <f t="shared" si="5"/>
        <v>0</v>
      </c>
      <c r="E31" s="5" t="str">
        <f>""</f>
        <v/>
      </c>
    </row>
    <row r="32" spans="1:5" ht="38.25">
      <c r="A32" s="4" t="s">
        <v>27</v>
      </c>
      <c r="B32" s="5" t="str">
        <f>"3.1.2 На оплату труда лиц, привлекаемых для сбора подписей избирателей"</f>
        <v>3.1.2 На оплату труда лиц, привлекаемых для сбора подписей избирателей</v>
      </c>
      <c r="C32" s="6" t="str">
        <f>"22"</f>
        <v>22</v>
      </c>
      <c r="D32" s="7" t="str">
        <f t="shared" si="5"/>
        <v>0</v>
      </c>
      <c r="E32" s="5" t="str">
        <f>""</f>
        <v/>
      </c>
    </row>
    <row r="33" spans="1:5" ht="51">
      <c r="A33" s="4" t="s">
        <v>28</v>
      </c>
      <c r="B33" s="5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3" s="6" t="str">
        <f>"23"</f>
        <v>23</v>
      </c>
      <c r="D33" s="7" t="str">
        <f t="shared" si="5"/>
        <v>0</v>
      </c>
      <c r="E33" s="5" t="str">
        <f>""</f>
        <v/>
      </c>
    </row>
    <row r="34" spans="1:5" ht="51">
      <c r="A34" s="4" t="s">
        <v>29</v>
      </c>
      <c r="B34" s="5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4" s="6" t="str">
        <f>"24"</f>
        <v>24</v>
      </c>
      <c r="D34" s="7" t="str">
        <f t="shared" si="5"/>
        <v>0</v>
      </c>
      <c r="E34" s="5" t="str">
        <f>""</f>
        <v/>
      </c>
    </row>
    <row r="35" spans="1:5" ht="38.25">
      <c r="A35" s="4" t="s">
        <v>30</v>
      </c>
      <c r="B35" s="5" t="str">
        <f>"3.4 На предвыборную агитацию через сетевые издания"</f>
        <v>3.4 На предвыборную агитацию через сетевые издания</v>
      </c>
      <c r="C35" s="6" t="str">
        <f>"25"</f>
        <v>25</v>
      </c>
      <c r="D35" s="7" t="str">
        <f t="shared" si="5"/>
        <v>0</v>
      </c>
      <c r="E35" s="5" t="str">
        <f>""</f>
        <v/>
      </c>
    </row>
    <row r="36" spans="1:5" ht="63.75">
      <c r="A36" s="4" t="s">
        <v>31</v>
      </c>
      <c r="B36" s="5" t="str">
        <f>"3.5 На выпуск и распространение печатных и иных агитационных материалов"</f>
        <v>3.5 На выпуск и распространение печатных и иных агитационных материалов</v>
      </c>
      <c r="C36" s="6" t="str">
        <f>"26"</f>
        <v>26</v>
      </c>
      <c r="D36" s="7" t="str">
        <f>"199994"</f>
        <v>199994</v>
      </c>
      <c r="E36" s="5" t="str">
        <f>""</f>
        <v/>
      </c>
    </row>
    <row r="37" spans="1:5" ht="38.25">
      <c r="A37" s="4" t="s">
        <v>32</v>
      </c>
      <c r="B37" s="5" t="str">
        <f>"3.6 На проведение агитационных публичных мероприятий"</f>
        <v>3.6 На проведение агитационных публичных мероприятий</v>
      </c>
      <c r="C37" s="6" t="str">
        <f>"27"</f>
        <v>27</v>
      </c>
      <c r="D37" s="7" t="str">
        <f>"0"</f>
        <v>0</v>
      </c>
      <c r="E37" s="5" t="str">
        <f>""</f>
        <v/>
      </c>
    </row>
    <row r="38" spans="1:5" ht="63.75">
      <c r="A38" s="4" t="s">
        <v>33</v>
      </c>
      <c r="B38" s="5" t="str">
        <f>"3.7 На оплату работ (услуг) информационного и консультационного характера"</f>
        <v>3.7 На оплату работ (услуг) информационного и консультационного характера</v>
      </c>
      <c r="C38" s="6" t="str">
        <f>"28"</f>
        <v>28</v>
      </c>
      <c r="D38" s="7" t="str">
        <f>"0"</f>
        <v>0</v>
      </c>
      <c r="E38" s="5" t="str">
        <f>""</f>
        <v/>
      </c>
    </row>
    <row r="39" spans="1:5" ht="76.5">
      <c r="A39" s="4" t="s">
        <v>34</v>
      </c>
      <c r="B39" s="5" t="str">
        <f>"3.8 На оплату других работ (услуг), выполненных (оказанных) юридическими лицами или гражданами РФ по договорам"</f>
        <v>3.8 На оплату других работ (услуг), выполненных (оказанных) юридическими лицами или гражданами РФ по договорам</v>
      </c>
      <c r="C39" s="6" t="str">
        <f>"29"</f>
        <v>29</v>
      </c>
      <c r="D39" s="7" t="str">
        <f>"0"</f>
        <v>0</v>
      </c>
      <c r="E39" s="5" t="str">
        <f>""</f>
        <v/>
      </c>
    </row>
    <row r="40" spans="1:5" ht="63.75">
      <c r="A40" s="4" t="s">
        <v>35</v>
      </c>
      <c r="B40" s="5" t="str">
        <f>"3.9 На оплату иных расходов, непосредственно связанных с проведением избирательной кампании"</f>
        <v>3.9 На оплату иных расходов, непосредственно связанных с проведением избирательной кампании</v>
      </c>
      <c r="C40" s="6" t="str">
        <f>"30"</f>
        <v>30</v>
      </c>
      <c r="D40" s="7" t="str">
        <f>"0"</f>
        <v>0</v>
      </c>
      <c r="E40" s="5" t="str">
        <f>""</f>
        <v/>
      </c>
    </row>
    <row r="41" spans="1:5" ht="63.75">
      <c r="A41" s="4" t="s">
        <v>36</v>
      </c>
      <c r="B41" s="5" t="str">
        <f>"4 Распределено неизрасходованного остатка средств фонда пропорционально вложенным средствам**"</f>
        <v>4 Распределено неизрасходованного остатка средств фонда пропорционально вложенным средствам**</v>
      </c>
      <c r="C41" s="6" t="str">
        <f>"31"</f>
        <v>31</v>
      </c>
      <c r="D41" s="7" t="str">
        <f>"6"</f>
        <v>6</v>
      </c>
      <c r="E41" s="5" t="str">
        <f>""</f>
        <v/>
      </c>
    </row>
    <row r="42" spans="1:5" ht="76.5">
      <c r="A42" s="4" t="s">
        <v>37</v>
      </c>
      <c r="B42" s="5" t="str">
        <f>"5 Остаток средств фонда на дату сдачи отчета (подтверждается прилагаемой банковской справкой) (стр.32 = стр.1 - стр.12 - стр.19 - стр.31)"</f>
        <v>5 Остаток средств фонда на дату сдачи отчета (подтверждается прилагаемой банковской справкой) (стр.32 = стр.1 - стр.12 - стр.19 - стр.31)</v>
      </c>
      <c r="C42" s="6" t="str">
        <f>"32"</f>
        <v>32</v>
      </c>
      <c r="D42" s="7" t="str">
        <f>"0"</f>
        <v>0</v>
      </c>
      <c r="E42" s="5" t="str">
        <f>""</f>
        <v/>
      </c>
    </row>
  </sheetData>
  <mergeCells count="9">
    <mergeCell ref="A10:B10"/>
    <mergeCell ref="A2:E2"/>
    <mergeCell ref="A3:E3"/>
    <mergeCell ref="A4:E4"/>
    <mergeCell ref="A5:E5"/>
    <mergeCell ref="A8:B8"/>
    <mergeCell ref="C8:C9"/>
    <mergeCell ref="D8:D9"/>
    <mergeCell ref="E8:E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2023-10-18T12:47:35Z</dcterms:created>
  <dcterms:modified xsi:type="dcterms:W3CDTF">2023-10-18T12:54:27Z</dcterms:modified>
</cp:coreProperties>
</file>